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E-ORG\"/>
    </mc:Choice>
  </mc:AlternateContent>
  <bookViews>
    <workbookView xWindow="0" yWindow="0" windowWidth="28800" windowHeight="12330" activeTab="4"/>
  </bookViews>
  <sheets>
    <sheet name="DATA GURU" sheetId="9" r:id="rId1"/>
    <sheet name="DATA SISWA" sheetId="3" r:id="rId2"/>
    <sheet name="EVALUASI" sheetId="8" r:id="rId3"/>
    <sheet name="NILAI PERINGKAT" sheetId="5" r:id="rId4"/>
    <sheet name="RUANG" sheetId="15" r:id="rId5"/>
    <sheet name="XII IPS1" sheetId="10" r:id="rId6"/>
    <sheet name="XII IPS2" sheetId="14" r:id="rId7"/>
    <sheet name="XII IPS3" sheetId="12" r:id="rId8"/>
    <sheet name="XII IPS4" sheetId="13" r:id="rId9"/>
  </sheets>
  <externalReferences>
    <externalReference r:id="rId10"/>
    <externalReference r:id="rId11"/>
  </externalReferences>
  <definedNames>
    <definedName name="_xlnm.Print_Area" localSheetId="0">'DATA GURU'!$A$1:$H$35</definedName>
    <definedName name="_xlnm.Print_Area" localSheetId="1">'DATA SISWA'!$A$7:$CS$137</definedName>
    <definedName name="_xlnm.Print_Area" localSheetId="2">EVALUASI!$CX$1:$DC$110</definedName>
    <definedName name="_xlnm.Print_Area" localSheetId="3">'NILAI PERINGKAT'!$O$1:$V$31</definedName>
  </definedNames>
  <calcPr calcId="162913"/>
</workbook>
</file>

<file path=xl/calcChain.xml><?xml version="1.0" encoding="utf-8"?>
<calcChain xmlns="http://schemas.openxmlformats.org/spreadsheetml/2006/main">
  <c r="G13" i="15" l="1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12" i="15"/>
  <c r="B13" i="15"/>
  <c r="C13" i="15"/>
  <c r="D13" i="15"/>
  <c r="E13" i="15"/>
  <c r="B14" i="15"/>
  <c r="C14" i="15"/>
  <c r="D14" i="15"/>
  <c r="E14" i="15"/>
  <c r="B15" i="15"/>
  <c r="C15" i="15"/>
  <c r="D15" i="15"/>
  <c r="E15" i="15"/>
  <c r="B16" i="15"/>
  <c r="C16" i="15"/>
  <c r="D16" i="15"/>
  <c r="E16" i="15"/>
  <c r="B17" i="15"/>
  <c r="C17" i="15"/>
  <c r="D17" i="15"/>
  <c r="E17" i="15"/>
  <c r="B18" i="15"/>
  <c r="C18" i="15"/>
  <c r="D18" i="15"/>
  <c r="E18" i="15"/>
  <c r="B19" i="15"/>
  <c r="C19" i="15"/>
  <c r="D19" i="15"/>
  <c r="E19" i="15"/>
  <c r="B20" i="15"/>
  <c r="C20" i="15"/>
  <c r="D20" i="15"/>
  <c r="E20" i="15"/>
  <c r="B21" i="15"/>
  <c r="C21" i="15"/>
  <c r="D21" i="15"/>
  <c r="E21" i="15"/>
  <c r="B22" i="15"/>
  <c r="C22" i="15"/>
  <c r="D22" i="15"/>
  <c r="E22" i="15"/>
  <c r="B23" i="15"/>
  <c r="C23" i="15"/>
  <c r="D23" i="15"/>
  <c r="E23" i="15"/>
  <c r="B24" i="15"/>
  <c r="C24" i="15"/>
  <c r="D24" i="15"/>
  <c r="E24" i="15"/>
  <c r="B25" i="15"/>
  <c r="C25" i="15"/>
  <c r="D25" i="15"/>
  <c r="E25" i="15"/>
  <c r="B26" i="15"/>
  <c r="C26" i="15"/>
  <c r="D26" i="15"/>
  <c r="E26" i="15"/>
  <c r="B27" i="15"/>
  <c r="C27" i="15"/>
  <c r="D27" i="15"/>
  <c r="E27" i="15"/>
  <c r="B28" i="15"/>
  <c r="C28" i="15"/>
  <c r="D28" i="15"/>
  <c r="E28" i="15"/>
  <c r="B29" i="15"/>
  <c r="C29" i="15"/>
  <c r="D29" i="15"/>
  <c r="E29" i="15"/>
  <c r="B30" i="15"/>
  <c r="C30" i="15"/>
  <c r="D30" i="15"/>
  <c r="E30" i="15"/>
  <c r="B31" i="15"/>
  <c r="C31" i="15"/>
  <c r="D31" i="15"/>
  <c r="E31" i="15"/>
  <c r="E12" i="15"/>
  <c r="D12" i="15"/>
  <c r="C12" i="15"/>
  <c r="B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12" i="15"/>
  <c r="CR45" i="3" l="1"/>
  <c r="H15" i="15"/>
  <c r="J15" i="15" s="1"/>
  <c r="H19" i="15"/>
  <c r="J19" i="15" s="1"/>
  <c r="H23" i="15"/>
  <c r="J23" i="15" s="1"/>
  <c r="H27" i="15"/>
  <c r="J27" i="15" s="1"/>
  <c r="H31" i="15"/>
  <c r="J31" i="15" s="1"/>
  <c r="B41" i="15"/>
  <c r="A40" i="15"/>
  <c r="A36" i="15"/>
  <c r="I41" i="15"/>
  <c r="H40" i="15"/>
  <c r="H34" i="15"/>
  <c r="H12" i="15"/>
  <c r="J12" i="15" s="1"/>
  <c r="H13" i="15"/>
  <c r="J13" i="15" s="1"/>
  <c r="H14" i="15"/>
  <c r="J14" i="15" s="1"/>
  <c r="H16" i="15"/>
  <c r="J16" i="15" s="1"/>
  <c r="H17" i="15"/>
  <c r="J17" i="15" s="1"/>
  <c r="H18" i="15"/>
  <c r="J18" i="15" s="1"/>
  <c r="H20" i="15"/>
  <c r="J20" i="15" s="1"/>
  <c r="H21" i="15"/>
  <c r="J21" i="15" s="1"/>
  <c r="H22" i="15"/>
  <c r="J22" i="15" s="1"/>
  <c r="H24" i="15"/>
  <c r="J24" i="15" s="1"/>
  <c r="H25" i="15"/>
  <c r="J25" i="15" s="1"/>
  <c r="H26" i="15"/>
  <c r="J26" i="15" s="1"/>
  <c r="H28" i="15"/>
  <c r="J28" i="15" s="1"/>
  <c r="H29" i="15"/>
  <c r="J29" i="15" s="1"/>
  <c r="H30" i="15"/>
  <c r="J30" i="15" s="1"/>
  <c r="CY19" i="8" l="1"/>
  <c r="CY20" i="8"/>
  <c r="CY18" i="8"/>
  <c r="I5" i="15"/>
  <c r="H5" i="15"/>
  <c r="P13" i="5"/>
  <c r="B12" i="3"/>
  <c r="I12" i="15"/>
  <c r="H6" i="15" l="1"/>
  <c r="H4" i="15"/>
  <c r="H3" i="15"/>
  <c r="V13" i="5"/>
  <c r="I19" i="15"/>
  <c r="I27" i="15"/>
  <c r="I18" i="15"/>
  <c r="I14" i="15"/>
  <c r="I25" i="15"/>
  <c r="I28" i="15"/>
  <c r="I23" i="15"/>
  <c r="I21" i="15"/>
  <c r="I31" i="15"/>
  <c r="I22" i="15"/>
  <c r="I24" i="15"/>
  <c r="I30" i="15"/>
  <c r="I15" i="15"/>
  <c r="I13" i="15"/>
  <c r="I29" i="15"/>
  <c r="I17" i="15"/>
  <c r="I26" i="15"/>
  <c r="I16" i="15"/>
  <c r="I20" i="15"/>
  <c r="AG12" i="13" l="1"/>
  <c r="AG13" i="13"/>
  <c r="AG14" i="13"/>
  <c r="AG15" i="13"/>
  <c r="AG16" i="13"/>
  <c r="AG17" i="13"/>
  <c r="AG18" i="13"/>
  <c r="AG19" i="13"/>
  <c r="AG20" i="13"/>
  <c r="AG21" i="13"/>
  <c r="AG22" i="13"/>
  <c r="AG23" i="13"/>
  <c r="AG24" i="13"/>
  <c r="AG25" i="13"/>
  <c r="AG26" i="13"/>
  <c r="AG27" i="13"/>
  <c r="AG28" i="13"/>
  <c r="AG29" i="13"/>
  <c r="AG30" i="13"/>
  <c r="AG31" i="13"/>
  <c r="AG32" i="13"/>
  <c r="AG33" i="13"/>
  <c r="AG34" i="13"/>
  <c r="AG35" i="13"/>
  <c r="AG36" i="13"/>
  <c r="AG37" i="13"/>
  <c r="AG38" i="13"/>
  <c r="AG13" i="12"/>
  <c r="AG14" i="12"/>
  <c r="AG15" i="12"/>
  <c r="AG16" i="12"/>
  <c r="AG17" i="12"/>
  <c r="AG18" i="12"/>
  <c r="AG19" i="12"/>
  <c r="AG20" i="12"/>
  <c r="AG21" i="12"/>
  <c r="AG22" i="12"/>
  <c r="AG23" i="12"/>
  <c r="AG24" i="12"/>
  <c r="AG25" i="12"/>
  <c r="AG26" i="12"/>
  <c r="AG27" i="12"/>
  <c r="AG28" i="12"/>
  <c r="AG29" i="12"/>
  <c r="AG30" i="12"/>
  <c r="AG31" i="12"/>
  <c r="AG32" i="12"/>
  <c r="AG33" i="12"/>
  <c r="AG34" i="12"/>
  <c r="AG35" i="12"/>
  <c r="AG36" i="12"/>
  <c r="AG37" i="12"/>
  <c r="AG38" i="12"/>
  <c r="AG39" i="12"/>
  <c r="AG12" i="12"/>
  <c r="AG13" i="14"/>
  <c r="AG14" i="14"/>
  <c r="AG15" i="14"/>
  <c r="AG16" i="14"/>
  <c r="AG17" i="14"/>
  <c r="AG18" i="14"/>
  <c r="AG19" i="14"/>
  <c r="AG20" i="14"/>
  <c r="AG21" i="14"/>
  <c r="AG22" i="14"/>
  <c r="AG23" i="14"/>
  <c r="AG24" i="14"/>
  <c r="AG25" i="14"/>
  <c r="AG26" i="14"/>
  <c r="AG27" i="14"/>
  <c r="AG28" i="14"/>
  <c r="AG29" i="14"/>
  <c r="AG30" i="14"/>
  <c r="AG31" i="14"/>
  <c r="AG32" i="14"/>
  <c r="AG33" i="14"/>
  <c r="AG34" i="14"/>
  <c r="AG35" i="14"/>
  <c r="AG36" i="14"/>
  <c r="AG37" i="14"/>
  <c r="AG38" i="14"/>
  <c r="AG39" i="14"/>
  <c r="AG12" i="14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12" i="10"/>
  <c r="L13" i="13" l="1"/>
  <c r="L14" i="13"/>
  <c r="L15" i="13"/>
  <c r="L16" i="13"/>
  <c r="Q16" i="13" s="1"/>
  <c r="L17" i="13"/>
  <c r="L18" i="13"/>
  <c r="L19" i="13"/>
  <c r="L20" i="13"/>
  <c r="Q20" i="13" s="1"/>
  <c r="L21" i="13"/>
  <c r="L22" i="13"/>
  <c r="L23" i="13"/>
  <c r="L24" i="13"/>
  <c r="Q24" i="13" s="1"/>
  <c r="L25" i="13"/>
  <c r="L26" i="13"/>
  <c r="L27" i="13"/>
  <c r="Q27" i="13" s="1"/>
  <c r="L28" i="13"/>
  <c r="Q28" i="13" s="1"/>
  <c r="L29" i="13"/>
  <c r="L30" i="13"/>
  <c r="L31" i="13"/>
  <c r="Q31" i="13" s="1"/>
  <c r="L32" i="13"/>
  <c r="Q32" i="13" s="1"/>
  <c r="L33" i="13"/>
  <c r="L34" i="13"/>
  <c r="L35" i="13"/>
  <c r="L36" i="13"/>
  <c r="L37" i="13"/>
  <c r="L38" i="13"/>
  <c r="Q38" i="13" s="1"/>
  <c r="L12" i="13"/>
  <c r="L13" i="12"/>
  <c r="L14" i="12"/>
  <c r="L15" i="12"/>
  <c r="L16" i="12"/>
  <c r="L17" i="12"/>
  <c r="L18" i="12"/>
  <c r="L19" i="12"/>
  <c r="L20" i="12"/>
  <c r="L21" i="12"/>
  <c r="L22" i="12"/>
  <c r="L23" i="12"/>
  <c r="L24" i="12"/>
  <c r="Q24" i="12" s="1"/>
  <c r="L25" i="12"/>
  <c r="L26" i="12"/>
  <c r="L27" i="12"/>
  <c r="L28" i="12"/>
  <c r="Q28" i="12" s="1"/>
  <c r="L29" i="12"/>
  <c r="L30" i="12"/>
  <c r="L31" i="12"/>
  <c r="L32" i="12"/>
  <c r="Q32" i="12" s="1"/>
  <c r="L33" i="12"/>
  <c r="L34" i="12"/>
  <c r="L35" i="12"/>
  <c r="L36" i="12"/>
  <c r="Q36" i="12" s="1"/>
  <c r="L37" i="12"/>
  <c r="L38" i="12"/>
  <c r="L39" i="12"/>
  <c r="L12" i="12"/>
  <c r="Q12" i="12" s="1"/>
  <c r="G64" i="10"/>
  <c r="F63" i="10"/>
  <c r="F57" i="10"/>
  <c r="B64" i="10"/>
  <c r="A63" i="10"/>
  <c r="A59" i="10"/>
  <c r="G65" i="14"/>
  <c r="F64" i="14"/>
  <c r="F58" i="14"/>
  <c r="B65" i="14"/>
  <c r="A64" i="14"/>
  <c r="A60" i="14"/>
  <c r="G65" i="12"/>
  <c r="F64" i="12"/>
  <c r="F58" i="12"/>
  <c r="B65" i="12"/>
  <c r="A64" i="12"/>
  <c r="A60" i="12"/>
  <c r="G64" i="13"/>
  <c r="F63" i="13"/>
  <c r="F57" i="13"/>
  <c r="B64" i="13"/>
  <c r="A63" i="13"/>
  <c r="A59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12" i="13"/>
  <c r="AD39" i="12"/>
  <c r="Q39" i="12"/>
  <c r="R39" i="12" s="1"/>
  <c r="X39" i="12" s="1"/>
  <c r="D39" i="12" s="1"/>
  <c r="E39" i="12"/>
  <c r="C39" i="12"/>
  <c r="A39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12" i="12"/>
  <c r="L13" i="14"/>
  <c r="L14" i="14"/>
  <c r="L15" i="14"/>
  <c r="L16" i="14"/>
  <c r="Q16" i="14" s="1"/>
  <c r="L17" i="14"/>
  <c r="L18" i="14"/>
  <c r="L19" i="14"/>
  <c r="L20" i="14"/>
  <c r="Q20" i="14" s="1"/>
  <c r="L21" i="14"/>
  <c r="L22" i="14"/>
  <c r="L23" i="14"/>
  <c r="L24" i="14"/>
  <c r="Q24" i="14" s="1"/>
  <c r="AF24" i="14" s="1"/>
  <c r="L25" i="14"/>
  <c r="L26" i="14"/>
  <c r="L27" i="14"/>
  <c r="L28" i="14"/>
  <c r="L29" i="14"/>
  <c r="L30" i="14"/>
  <c r="L31" i="14"/>
  <c r="L32" i="14"/>
  <c r="Q32" i="14" s="1"/>
  <c r="AF32" i="14" s="1"/>
  <c r="L33" i="14"/>
  <c r="L34" i="14"/>
  <c r="L35" i="14"/>
  <c r="L36" i="14"/>
  <c r="L37" i="14"/>
  <c r="L38" i="14"/>
  <c r="L39" i="14"/>
  <c r="L12" i="14"/>
  <c r="AD39" i="14"/>
  <c r="E39" i="14" s="1"/>
  <c r="R39" i="14"/>
  <c r="X39" i="14" s="1"/>
  <c r="D39" i="14" s="1"/>
  <c r="G39" i="14" s="1"/>
  <c r="Q39" i="14"/>
  <c r="AF39" i="14" s="1"/>
  <c r="C39" i="14"/>
  <c r="A39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AD38" i="14"/>
  <c r="Q38" i="14"/>
  <c r="E38" i="14"/>
  <c r="A38" i="14"/>
  <c r="AD37" i="14"/>
  <c r="Q37" i="14"/>
  <c r="R37" i="14" s="1"/>
  <c r="X37" i="14" s="1"/>
  <c r="D37" i="14" s="1"/>
  <c r="I37" i="14" s="1"/>
  <c r="E37" i="14"/>
  <c r="A37" i="14"/>
  <c r="AD36" i="14"/>
  <c r="Q36" i="14"/>
  <c r="E36" i="14"/>
  <c r="A36" i="14"/>
  <c r="AD35" i="14"/>
  <c r="E35" i="14" s="1"/>
  <c r="Q35" i="14"/>
  <c r="A35" i="14"/>
  <c r="AD34" i="14"/>
  <c r="E34" i="14" s="1"/>
  <c r="Q34" i="14"/>
  <c r="A34" i="14"/>
  <c r="AD33" i="14"/>
  <c r="Q33" i="14"/>
  <c r="R33" i="14" s="1"/>
  <c r="X33" i="14" s="1"/>
  <c r="D33" i="14" s="1"/>
  <c r="I33" i="14" s="1"/>
  <c r="E33" i="14"/>
  <c r="A33" i="14"/>
  <c r="AD32" i="14"/>
  <c r="E32" i="14"/>
  <c r="A32" i="14"/>
  <c r="AD31" i="14"/>
  <c r="E31" i="14" s="1"/>
  <c r="Q31" i="14"/>
  <c r="A31" i="14"/>
  <c r="AD30" i="14"/>
  <c r="E30" i="14" s="1"/>
  <c r="Q30" i="14"/>
  <c r="R30" i="14" s="1"/>
  <c r="X30" i="14" s="1"/>
  <c r="D30" i="14" s="1"/>
  <c r="I30" i="14" s="1"/>
  <c r="A30" i="14"/>
  <c r="AD29" i="14"/>
  <c r="Q29" i="14"/>
  <c r="E29" i="14"/>
  <c r="A29" i="14"/>
  <c r="AD28" i="14"/>
  <c r="Q28" i="14"/>
  <c r="AF28" i="14" s="1"/>
  <c r="E28" i="14"/>
  <c r="A28" i="14"/>
  <c r="AD27" i="14"/>
  <c r="Q27" i="14"/>
  <c r="E27" i="14"/>
  <c r="A27" i="14"/>
  <c r="AD26" i="14"/>
  <c r="E26" i="14" s="1"/>
  <c r="Q26" i="14"/>
  <c r="R26" i="14" s="1"/>
  <c r="X26" i="14" s="1"/>
  <c r="D26" i="14" s="1"/>
  <c r="A26" i="14"/>
  <c r="AD25" i="14"/>
  <c r="Q25" i="14"/>
  <c r="E25" i="14"/>
  <c r="A25" i="14"/>
  <c r="AD24" i="14"/>
  <c r="E24" i="14"/>
  <c r="A24" i="14"/>
  <c r="AD23" i="14"/>
  <c r="E23" i="14" s="1"/>
  <c r="X23" i="14"/>
  <c r="Q23" i="14"/>
  <c r="AF23" i="14" s="1"/>
  <c r="D23" i="14"/>
  <c r="G23" i="14" s="1"/>
  <c r="A23" i="14"/>
  <c r="AD22" i="14"/>
  <c r="Q22" i="14"/>
  <c r="E22" i="14"/>
  <c r="A22" i="14"/>
  <c r="AD21" i="14"/>
  <c r="E21" i="14" s="1"/>
  <c r="Q21" i="14"/>
  <c r="R21" i="14" s="1"/>
  <c r="X21" i="14" s="1"/>
  <c r="D21" i="14" s="1"/>
  <c r="A21" i="14"/>
  <c r="AD20" i="14"/>
  <c r="E20" i="14"/>
  <c r="A20" i="14"/>
  <c r="AD19" i="14"/>
  <c r="Q19" i="14"/>
  <c r="AF19" i="14" s="1"/>
  <c r="E19" i="14"/>
  <c r="A19" i="14"/>
  <c r="AD18" i="14"/>
  <c r="Q18" i="14"/>
  <c r="E18" i="14"/>
  <c r="A18" i="14"/>
  <c r="AD17" i="14"/>
  <c r="E17" i="14" s="1"/>
  <c r="Q17" i="14"/>
  <c r="R17" i="14" s="1"/>
  <c r="X17" i="14" s="1"/>
  <c r="D17" i="14" s="1"/>
  <c r="I17" i="14" s="1"/>
  <c r="A17" i="14"/>
  <c r="AD16" i="14"/>
  <c r="E16" i="14"/>
  <c r="A16" i="14"/>
  <c r="AD15" i="14"/>
  <c r="Q15" i="14"/>
  <c r="AF15" i="14" s="1"/>
  <c r="E15" i="14"/>
  <c r="A15" i="14"/>
  <c r="AD14" i="14"/>
  <c r="Q14" i="14"/>
  <c r="E14" i="14"/>
  <c r="A14" i="14"/>
  <c r="AD13" i="14"/>
  <c r="E13" i="14" s="1"/>
  <c r="Q13" i="14"/>
  <c r="R13" i="14" s="1"/>
  <c r="X13" i="14" s="1"/>
  <c r="D13" i="14" s="1"/>
  <c r="A13" i="14"/>
  <c r="AD12" i="14"/>
  <c r="Q12" i="14"/>
  <c r="AF12" i="14" s="1"/>
  <c r="E12" i="14"/>
  <c r="A12" i="14"/>
  <c r="E6" i="14"/>
  <c r="E5" i="14"/>
  <c r="E4" i="14"/>
  <c r="E3" i="14"/>
  <c r="AD38" i="13"/>
  <c r="E38" i="13"/>
  <c r="A38" i="13"/>
  <c r="AF37" i="13"/>
  <c r="AD37" i="13"/>
  <c r="Q37" i="13"/>
  <c r="R37" i="13" s="1"/>
  <c r="X37" i="13" s="1"/>
  <c r="D37" i="13" s="1"/>
  <c r="I37" i="13" s="1"/>
  <c r="G37" i="13"/>
  <c r="E37" i="13"/>
  <c r="A37" i="13"/>
  <c r="AD36" i="13"/>
  <c r="Q36" i="13"/>
  <c r="AF36" i="13" s="1"/>
  <c r="E36" i="13"/>
  <c r="A36" i="13"/>
  <c r="AD35" i="13"/>
  <c r="E35" i="13" s="1"/>
  <c r="Q35" i="13"/>
  <c r="A35" i="13"/>
  <c r="AD34" i="13"/>
  <c r="Q34" i="13"/>
  <c r="E34" i="13"/>
  <c r="A34" i="13"/>
  <c r="AD33" i="13"/>
  <c r="Q33" i="13"/>
  <c r="R33" i="13" s="1"/>
  <c r="X33" i="13" s="1"/>
  <c r="D33" i="13" s="1"/>
  <c r="I33" i="13" s="1"/>
  <c r="E33" i="13"/>
  <c r="A33" i="13"/>
  <c r="AD32" i="13"/>
  <c r="E32" i="13"/>
  <c r="A32" i="13"/>
  <c r="AD31" i="13"/>
  <c r="E31" i="13"/>
  <c r="A31" i="13"/>
  <c r="AD30" i="13"/>
  <c r="Q30" i="13"/>
  <c r="R30" i="13" s="1"/>
  <c r="X30" i="13" s="1"/>
  <c r="D30" i="13" s="1"/>
  <c r="G30" i="13"/>
  <c r="E30" i="13"/>
  <c r="A30" i="13"/>
  <c r="AF29" i="13"/>
  <c r="AD29" i="13"/>
  <c r="Q29" i="13"/>
  <c r="R29" i="13" s="1"/>
  <c r="X29" i="13" s="1"/>
  <c r="D29" i="13" s="1"/>
  <c r="E29" i="13"/>
  <c r="A29" i="13"/>
  <c r="AD28" i="13"/>
  <c r="E28" i="13"/>
  <c r="A28" i="13"/>
  <c r="AD27" i="13"/>
  <c r="E27" i="13"/>
  <c r="A27" i="13"/>
  <c r="AD26" i="13"/>
  <c r="Q26" i="13"/>
  <c r="E26" i="13"/>
  <c r="A26" i="13"/>
  <c r="AF25" i="13"/>
  <c r="AD25" i="13"/>
  <c r="Q25" i="13"/>
  <c r="R25" i="13" s="1"/>
  <c r="X25" i="13" s="1"/>
  <c r="D25" i="13" s="1"/>
  <c r="E25" i="13"/>
  <c r="A25" i="13"/>
  <c r="AD24" i="13"/>
  <c r="E24" i="13"/>
  <c r="A24" i="13"/>
  <c r="AD23" i="13"/>
  <c r="E23" i="13" s="1"/>
  <c r="X23" i="13"/>
  <c r="Q23" i="13"/>
  <c r="AF23" i="13" s="1"/>
  <c r="D23" i="13"/>
  <c r="G23" i="13" s="1"/>
  <c r="A23" i="13"/>
  <c r="AD22" i="13"/>
  <c r="Q22" i="13"/>
  <c r="E22" i="13"/>
  <c r="A22" i="13"/>
  <c r="AD21" i="13"/>
  <c r="Q21" i="13"/>
  <c r="R21" i="13" s="1"/>
  <c r="X21" i="13" s="1"/>
  <c r="D21" i="13" s="1"/>
  <c r="I21" i="13" s="1"/>
  <c r="E21" i="13"/>
  <c r="A21" i="13"/>
  <c r="AD20" i="13"/>
  <c r="E20" i="13"/>
  <c r="A20" i="13"/>
  <c r="AD19" i="13"/>
  <c r="Q19" i="13"/>
  <c r="AF19" i="13" s="1"/>
  <c r="E19" i="13"/>
  <c r="A19" i="13"/>
  <c r="AD18" i="13"/>
  <c r="Q18" i="13"/>
  <c r="E18" i="13"/>
  <c r="A18" i="13"/>
  <c r="AF17" i="13"/>
  <c r="AD17" i="13"/>
  <c r="Q17" i="13"/>
  <c r="R17" i="13" s="1"/>
  <c r="X17" i="13" s="1"/>
  <c r="D17" i="13" s="1"/>
  <c r="G17" i="13"/>
  <c r="E17" i="13"/>
  <c r="A17" i="13"/>
  <c r="AD16" i="13"/>
  <c r="E16" i="13"/>
  <c r="A16" i="13"/>
  <c r="AD15" i="13"/>
  <c r="Q15" i="13"/>
  <c r="AF15" i="13" s="1"/>
  <c r="E15" i="13"/>
  <c r="A15" i="13"/>
  <c r="AD14" i="13"/>
  <c r="Q14" i="13"/>
  <c r="E14" i="13"/>
  <c r="A14" i="13"/>
  <c r="AD13" i="13"/>
  <c r="Q13" i="13"/>
  <c r="R13" i="13" s="1"/>
  <c r="X13" i="13" s="1"/>
  <c r="D13" i="13" s="1"/>
  <c r="G13" i="13" s="1"/>
  <c r="E13" i="13"/>
  <c r="A13" i="13"/>
  <c r="AD12" i="13"/>
  <c r="R12" i="13"/>
  <c r="X12" i="13" s="1"/>
  <c r="D12" i="13" s="1"/>
  <c r="I12" i="13" s="1"/>
  <c r="Q12" i="13"/>
  <c r="AF12" i="13" s="1"/>
  <c r="E12" i="13"/>
  <c r="A12" i="13"/>
  <c r="E6" i="13"/>
  <c r="E5" i="13"/>
  <c r="E4" i="13"/>
  <c r="E3" i="13"/>
  <c r="AD38" i="12"/>
  <c r="E38" i="12" s="1"/>
  <c r="Q38" i="12"/>
  <c r="R38" i="12" s="1"/>
  <c r="X38" i="12" s="1"/>
  <c r="D38" i="12" s="1"/>
  <c r="A38" i="12"/>
  <c r="AD37" i="12"/>
  <c r="E37" i="12" s="1"/>
  <c r="Q37" i="12"/>
  <c r="A37" i="12"/>
  <c r="AD36" i="12"/>
  <c r="E36" i="12" s="1"/>
  <c r="A36" i="12"/>
  <c r="AD35" i="12"/>
  <c r="Q35" i="12"/>
  <c r="E35" i="12"/>
  <c r="A35" i="12"/>
  <c r="AD34" i="12"/>
  <c r="Q34" i="12"/>
  <c r="R34" i="12" s="1"/>
  <c r="X34" i="12" s="1"/>
  <c r="D34" i="12" s="1"/>
  <c r="G34" i="12" s="1"/>
  <c r="E34" i="12"/>
  <c r="A34" i="12"/>
  <c r="AD33" i="12"/>
  <c r="E33" i="12" s="1"/>
  <c r="Q33" i="12"/>
  <c r="A33" i="12"/>
  <c r="AD32" i="12"/>
  <c r="E32" i="12" s="1"/>
  <c r="A32" i="12"/>
  <c r="AD31" i="12"/>
  <c r="Q31" i="12"/>
  <c r="E31" i="12"/>
  <c r="A31" i="12"/>
  <c r="AD30" i="12"/>
  <c r="Q30" i="12"/>
  <c r="E30" i="12"/>
  <c r="A30" i="12"/>
  <c r="AD29" i="12"/>
  <c r="E29" i="12" s="1"/>
  <c r="Q29" i="12"/>
  <c r="A29" i="12"/>
  <c r="AD28" i="12"/>
  <c r="E28" i="12" s="1"/>
  <c r="A28" i="12"/>
  <c r="AD27" i="12"/>
  <c r="Q27" i="12"/>
  <c r="E27" i="12"/>
  <c r="A27" i="12"/>
  <c r="AD26" i="12"/>
  <c r="Q26" i="12"/>
  <c r="E26" i="12"/>
  <c r="A26" i="12"/>
  <c r="AD25" i="12"/>
  <c r="Q25" i="12"/>
  <c r="AF25" i="12" s="1"/>
  <c r="E25" i="12"/>
  <c r="A25" i="12"/>
  <c r="AD24" i="12"/>
  <c r="E24" i="12"/>
  <c r="A24" i="12"/>
  <c r="AD23" i="12"/>
  <c r="E23" i="12" s="1"/>
  <c r="X23" i="12"/>
  <c r="D23" i="12" s="1"/>
  <c r="G23" i="12" s="1"/>
  <c r="Q23" i="12"/>
  <c r="AF23" i="12" s="1"/>
  <c r="A23" i="12"/>
  <c r="AD22" i="12"/>
  <c r="E22" i="12" s="1"/>
  <c r="Q22" i="12"/>
  <c r="A22" i="12"/>
  <c r="AD21" i="12"/>
  <c r="E21" i="12" s="1"/>
  <c r="Q21" i="12"/>
  <c r="R21" i="12" s="1"/>
  <c r="X21" i="12" s="1"/>
  <c r="D21" i="12" s="1"/>
  <c r="G21" i="12" s="1"/>
  <c r="A21" i="12"/>
  <c r="AD20" i="12"/>
  <c r="Q20" i="12"/>
  <c r="E20" i="12"/>
  <c r="A20" i="12"/>
  <c r="AD19" i="12"/>
  <c r="Q19" i="12"/>
  <c r="E19" i="12"/>
  <c r="A19" i="12"/>
  <c r="AD18" i="12"/>
  <c r="E18" i="12" s="1"/>
  <c r="Q18" i="12"/>
  <c r="A18" i="12"/>
  <c r="AD17" i="12"/>
  <c r="E17" i="12" s="1"/>
  <c r="Q17" i="12"/>
  <c r="A17" i="12"/>
  <c r="AD16" i="12"/>
  <c r="E16" i="12" s="1"/>
  <c r="Q16" i="12"/>
  <c r="A16" i="12"/>
  <c r="AD15" i="12"/>
  <c r="Q15" i="12"/>
  <c r="E15" i="12"/>
  <c r="A15" i="12"/>
  <c r="AD14" i="12"/>
  <c r="E14" i="12" s="1"/>
  <c r="Q14" i="12"/>
  <c r="AF14" i="12" s="1"/>
  <c r="A14" i="12"/>
  <c r="AD13" i="12"/>
  <c r="E13" i="12" s="1"/>
  <c r="Q13" i="12"/>
  <c r="A13" i="12"/>
  <c r="AD12" i="12"/>
  <c r="E12" i="12"/>
  <c r="A12" i="12"/>
  <c r="E6" i="12"/>
  <c r="E5" i="12"/>
  <c r="E4" i="12"/>
  <c r="E3" i="12"/>
  <c r="AF32" i="13" l="1"/>
  <c r="R32" i="13"/>
  <c r="X32" i="13" s="1"/>
  <c r="D32" i="13" s="1"/>
  <c r="G32" i="13" s="1"/>
  <c r="AF28" i="13"/>
  <c r="R28" i="13"/>
  <c r="X28" i="13" s="1"/>
  <c r="D28" i="13" s="1"/>
  <c r="G28" i="13" s="1"/>
  <c r="AF24" i="13"/>
  <c r="R24" i="13"/>
  <c r="X24" i="13" s="1"/>
  <c r="D24" i="13" s="1"/>
  <c r="AF16" i="13"/>
  <c r="R16" i="13"/>
  <c r="X16" i="13" s="1"/>
  <c r="D16" i="13" s="1"/>
  <c r="AF20" i="13"/>
  <c r="R20" i="13"/>
  <c r="X20" i="13" s="1"/>
  <c r="D20" i="13" s="1"/>
  <c r="I29" i="13"/>
  <c r="G29" i="13"/>
  <c r="R19" i="13"/>
  <c r="X19" i="13" s="1"/>
  <c r="D19" i="13" s="1"/>
  <c r="G19" i="13" s="1"/>
  <c r="R36" i="13"/>
  <c r="X36" i="13" s="1"/>
  <c r="D36" i="13" s="1"/>
  <c r="G36" i="13" s="1"/>
  <c r="AF13" i="13"/>
  <c r="AF33" i="13"/>
  <c r="AF30" i="13"/>
  <c r="G33" i="13"/>
  <c r="G12" i="13"/>
  <c r="I39" i="12"/>
  <c r="G39" i="12"/>
  <c r="AF39" i="12"/>
  <c r="AF37" i="12"/>
  <c r="R37" i="12"/>
  <c r="X37" i="12" s="1"/>
  <c r="D37" i="12" s="1"/>
  <c r="AF12" i="12"/>
  <c r="R12" i="12"/>
  <c r="X12" i="12" s="1"/>
  <c r="D12" i="12" s="1"/>
  <c r="I12" i="12" s="1"/>
  <c r="R29" i="12"/>
  <c r="X29" i="12" s="1"/>
  <c r="D29" i="12" s="1"/>
  <c r="G29" i="12" s="1"/>
  <c r="AF29" i="12"/>
  <c r="R16" i="12"/>
  <c r="X16" i="12" s="1"/>
  <c r="D16" i="12" s="1"/>
  <c r="AF16" i="12"/>
  <c r="AF28" i="12"/>
  <c r="R28" i="12"/>
  <c r="X28" i="12" s="1"/>
  <c r="D28" i="12" s="1"/>
  <c r="AF36" i="12"/>
  <c r="R36" i="12"/>
  <c r="X36" i="12" s="1"/>
  <c r="D36" i="12" s="1"/>
  <c r="G36" i="12" s="1"/>
  <c r="AF15" i="12"/>
  <c r="R15" i="12"/>
  <c r="X15" i="12" s="1"/>
  <c r="D15" i="12" s="1"/>
  <c r="G15" i="12" s="1"/>
  <c r="AF24" i="12"/>
  <c r="R24" i="12"/>
  <c r="X24" i="12" s="1"/>
  <c r="D24" i="12" s="1"/>
  <c r="G24" i="12" s="1"/>
  <c r="R33" i="12"/>
  <c r="X33" i="12" s="1"/>
  <c r="D33" i="12" s="1"/>
  <c r="AF33" i="12"/>
  <c r="AF19" i="12"/>
  <c r="R19" i="12"/>
  <c r="X19" i="12" s="1"/>
  <c r="D19" i="12" s="1"/>
  <c r="G19" i="12" s="1"/>
  <c r="R20" i="12"/>
  <c r="X20" i="12" s="1"/>
  <c r="D20" i="12" s="1"/>
  <c r="AF20" i="12"/>
  <c r="AF32" i="12"/>
  <c r="R32" i="12"/>
  <c r="X32" i="12" s="1"/>
  <c r="D32" i="12" s="1"/>
  <c r="G32" i="12" s="1"/>
  <c r="I38" i="12"/>
  <c r="I39" i="14"/>
  <c r="AF20" i="14"/>
  <c r="R20" i="14"/>
  <c r="X20" i="14" s="1"/>
  <c r="D20" i="14" s="1"/>
  <c r="AF25" i="14"/>
  <c r="R25" i="14"/>
  <c r="X25" i="14" s="1"/>
  <c r="D25" i="14" s="1"/>
  <c r="I25" i="14" s="1"/>
  <c r="AF36" i="14"/>
  <c r="R36" i="14"/>
  <c r="X36" i="14" s="1"/>
  <c r="D36" i="14" s="1"/>
  <c r="G36" i="14" s="1"/>
  <c r="AF16" i="14"/>
  <c r="R16" i="14"/>
  <c r="X16" i="14" s="1"/>
  <c r="D16" i="14" s="1"/>
  <c r="I21" i="14"/>
  <c r="I26" i="14"/>
  <c r="AF29" i="14"/>
  <c r="R29" i="14"/>
  <c r="X29" i="14" s="1"/>
  <c r="D29" i="14" s="1"/>
  <c r="R12" i="14"/>
  <c r="X12" i="14" s="1"/>
  <c r="D12" i="14" s="1"/>
  <c r="R32" i="14"/>
  <c r="X32" i="14" s="1"/>
  <c r="D32" i="14" s="1"/>
  <c r="G33" i="14"/>
  <c r="AF33" i="14"/>
  <c r="G37" i="14"/>
  <c r="AF37" i="14"/>
  <c r="I13" i="14"/>
  <c r="R14" i="14"/>
  <c r="X14" i="14" s="1"/>
  <c r="D14" i="14" s="1"/>
  <c r="AF14" i="14"/>
  <c r="R18" i="14"/>
  <c r="X18" i="14" s="1"/>
  <c r="D18" i="14" s="1"/>
  <c r="AF18" i="14"/>
  <c r="R22" i="14"/>
  <c r="X22" i="14" s="1"/>
  <c r="D22" i="14" s="1"/>
  <c r="AF22" i="14"/>
  <c r="R27" i="14"/>
  <c r="X27" i="14" s="1"/>
  <c r="D27" i="14" s="1"/>
  <c r="AF27" i="14"/>
  <c r="AF38" i="14"/>
  <c r="R38" i="14"/>
  <c r="X38" i="14" s="1"/>
  <c r="D38" i="14" s="1"/>
  <c r="G13" i="14"/>
  <c r="AF13" i="14"/>
  <c r="R15" i="14"/>
  <c r="X15" i="14" s="1"/>
  <c r="D15" i="14" s="1"/>
  <c r="G17" i="14"/>
  <c r="AF17" i="14"/>
  <c r="R19" i="14"/>
  <c r="X19" i="14" s="1"/>
  <c r="D19" i="14" s="1"/>
  <c r="G21" i="14"/>
  <c r="AF21" i="14"/>
  <c r="I23" i="14"/>
  <c r="R24" i="14"/>
  <c r="X24" i="14" s="1"/>
  <c r="D24" i="14" s="1"/>
  <c r="G26" i="14"/>
  <c r="AF26" i="14"/>
  <c r="R28" i="14"/>
  <c r="X28" i="14" s="1"/>
  <c r="D28" i="14" s="1"/>
  <c r="G30" i="14"/>
  <c r="AF30" i="14"/>
  <c r="R34" i="14"/>
  <c r="X34" i="14" s="1"/>
  <c r="D34" i="14" s="1"/>
  <c r="AF34" i="14"/>
  <c r="R31" i="14"/>
  <c r="X31" i="14" s="1"/>
  <c r="D31" i="14" s="1"/>
  <c r="AF31" i="14"/>
  <c r="R35" i="14"/>
  <c r="X35" i="14" s="1"/>
  <c r="D35" i="14" s="1"/>
  <c r="AF35" i="14"/>
  <c r="I28" i="13"/>
  <c r="G24" i="13"/>
  <c r="I24" i="13"/>
  <c r="R26" i="13"/>
  <c r="X26" i="13" s="1"/>
  <c r="D26" i="13" s="1"/>
  <c r="AF26" i="13"/>
  <c r="I25" i="13"/>
  <c r="G25" i="13"/>
  <c r="R22" i="13"/>
  <c r="X22" i="13" s="1"/>
  <c r="D22" i="13" s="1"/>
  <c r="AF22" i="13"/>
  <c r="R15" i="13"/>
  <c r="X15" i="13" s="1"/>
  <c r="D15" i="13" s="1"/>
  <c r="I32" i="13"/>
  <c r="AF34" i="13"/>
  <c r="R34" i="13"/>
  <c r="X34" i="13" s="1"/>
  <c r="D34" i="13" s="1"/>
  <c r="I36" i="13"/>
  <c r="AF38" i="13"/>
  <c r="R38" i="13"/>
  <c r="X38" i="13" s="1"/>
  <c r="D38" i="13" s="1"/>
  <c r="I19" i="13"/>
  <c r="G21" i="13"/>
  <c r="AF21" i="13"/>
  <c r="I23" i="13"/>
  <c r="R27" i="13"/>
  <c r="X27" i="13" s="1"/>
  <c r="D27" i="13" s="1"/>
  <c r="AF27" i="13"/>
  <c r="I13" i="13"/>
  <c r="R14" i="13"/>
  <c r="X14" i="13" s="1"/>
  <c r="D14" i="13" s="1"/>
  <c r="AF14" i="13"/>
  <c r="I17" i="13"/>
  <c r="R18" i="13"/>
  <c r="X18" i="13" s="1"/>
  <c r="D18" i="13" s="1"/>
  <c r="AF18" i="13"/>
  <c r="I30" i="13"/>
  <c r="R31" i="13"/>
  <c r="X31" i="13" s="1"/>
  <c r="D31" i="13" s="1"/>
  <c r="AF31" i="13"/>
  <c r="R35" i="13"/>
  <c r="X35" i="13" s="1"/>
  <c r="D35" i="13" s="1"/>
  <c r="AF35" i="13"/>
  <c r="R13" i="12"/>
  <c r="X13" i="12" s="1"/>
  <c r="D13" i="12" s="1"/>
  <c r="AF13" i="12"/>
  <c r="I29" i="12"/>
  <c r="I16" i="12"/>
  <c r="G16" i="12"/>
  <c r="G28" i="12"/>
  <c r="I28" i="12"/>
  <c r="R30" i="12"/>
  <c r="X30" i="12" s="1"/>
  <c r="D30" i="12" s="1"/>
  <c r="AF30" i="12"/>
  <c r="I36" i="12"/>
  <c r="R26" i="12"/>
  <c r="X26" i="12" s="1"/>
  <c r="D26" i="12" s="1"/>
  <c r="AF26" i="12"/>
  <c r="I15" i="12"/>
  <c r="R17" i="12"/>
  <c r="X17" i="12" s="1"/>
  <c r="D17" i="12" s="1"/>
  <c r="AF17" i="12"/>
  <c r="I19" i="12"/>
  <c r="R14" i="12"/>
  <c r="X14" i="12" s="1"/>
  <c r="D14" i="12" s="1"/>
  <c r="AF21" i="12"/>
  <c r="I23" i="12"/>
  <c r="R25" i="12"/>
  <c r="X25" i="12" s="1"/>
  <c r="D25" i="12" s="1"/>
  <c r="R27" i="12"/>
  <c r="X27" i="12" s="1"/>
  <c r="D27" i="12" s="1"/>
  <c r="AF27" i="12"/>
  <c r="AF34" i="12"/>
  <c r="R18" i="12"/>
  <c r="X18" i="12" s="1"/>
  <c r="D18" i="12" s="1"/>
  <c r="AF18" i="12"/>
  <c r="R31" i="12"/>
  <c r="X31" i="12" s="1"/>
  <c r="D31" i="12" s="1"/>
  <c r="AF31" i="12"/>
  <c r="G38" i="12"/>
  <c r="AF38" i="12"/>
  <c r="I21" i="12"/>
  <c r="R22" i="12"/>
  <c r="X22" i="12" s="1"/>
  <c r="D22" i="12" s="1"/>
  <c r="AF22" i="12"/>
  <c r="I34" i="12"/>
  <c r="R35" i="12"/>
  <c r="X35" i="12" s="1"/>
  <c r="D35" i="12" s="1"/>
  <c r="AF35" i="12"/>
  <c r="R12" i="10"/>
  <c r="X12" i="10"/>
  <c r="AF12" i="10"/>
  <c r="Q12" i="10"/>
  <c r="AD12" i="10"/>
  <c r="G12" i="10"/>
  <c r="D12" i="10"/>
  <c r="I12" i="10"/>
  <c r="J12" i="10"/>
  <c r="L13" i="10"/>
  <c r="L14" i="10"/>
  <c r="Q14" i="10" s="1"/>
  <c r="R14" i="10" s="1"/>
  <c r="X14" i="10" s="1"/>
  <c r="D14" i="10" s="1"/>
  <c r="L15" i="10"/>
  <c r="Q15" i="10" s="1"/>
  <c r="AF15" i="10" s="1"/>
  <c r="L16" i="10"/>
  <c r="Q16" i="10" s="1"/>
  <c r="R16" i="10" s="1"/>
  <c r="X16" i="10" s="1"/>
  <c r="D16" i="10" s="1"/>
  <c r="I16" i="10" s="1"/>
  <c r="L17" i="10"/>
  <c r="L18" i="10"/>
  <c r="L19" i="10"/>
  <c r="Q19" i="10" s="1"/>
  <c r="AF19" i="10" s="1"/>
  <c r="L20" i="10"/>
  <c r="Q20" i="10" s="1"/>
  <c r="R20" i="10" s="1"/>
  <c r="X20" i="10" s="1"/>
  <c r="D20" i="10" s="1"/>
  <c r="I20" i="10" s="1"/>
  <c r="L21" i="10"/>
  <c r="L22" i="10"/>
  <c r="L23" i="10"/>
  <c r="Q23" i="10" s="1"/>
  <c r="AF23" i="10" s="1"/>
  <c r="L24" i="10"/>
  <c r="Q24" i="10" s="1"/>
  <c r="AF24" i="10" s="1"/>
  <c r="L25" i="10"/>
  <c r="L26" i="10"/>
  <c r="L27" i="10"/>
  <c r="L28" i="10"/>
  <c r="Q28" i="10" s="1"/>
  <c r="L29" i="10"/>
  <c r="L30" i="10"/>
  <c r="L31" i="10"/>
  <c r="L32" i="10"/>
  <c r="L33" i="10"/>
  <c r="L34" i="10"/>
  <c r="L35" i="10"/>
  <c r="L36" i="10"/>
  <c r="L37" i="10"/>
  <c r="L38" i="10"/>
  <c r="L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12" i="10"/>
  <c r="E6" i="10"/>
  <c r="E5" i="10"/>
  <c r="E4" i="10"/>
  <c r="E3" i="10"/>
  <c r="AD38" i="10"/>
  <c r="E38" i="10" s="1"/>
  <c r="Q38" i="10"/>
  <c r="A38" i="10"/>
  <c r="AD37" i="10"/>
  <c r="E37" i="10" s="1"/>
  <c r="Q37" i="10"/>
  <c r="R37" i="10" s="1"/>
  <c r="X37" i="10" s="1"/>
  <c r="D37" i="10" s="1"/>
  <c r="A37" i="10"/>
  <c r="AD36" i="10"/>
  <c r="Q36" i="10"/>
  <c r="E36" i="10"/>
  <c r="A36" i="10"/>
  <c r="AD35" i="10"/>
  <c r="Q35" i="10"/>
  <c r="E35" i="10"/>
  <c r="A35" i="10"/>
  <c r="AD34" i="10"/>
  <c r="Q34" i="10"/>
  <c r="E34" i="10"/>
  <c r="A34" i="10"/>
  <c r="AD33" i="10"/>
  <c r="Q33" i="10"/>
  <c r="R33" i="10" s="1"/>
  <c r="X33" i="10" s="1"/>
  <c r="D33" i="10" s="1"/>
  <c r="I33" i="10" s="1"/>
  <c r="E33" i="10"/>
  <c r="A33" i="10"/>
  <c r="AD32" i="10"/>
  <c r="Q32" i="10"/>
  <c r="E32" i="10"/>
  <c r="A32" i="10"/>
  <c r="AD31" i="10"/>
  <c r="Q31" i="10"/>
  <c r="E31" i="10"/>
  <c r="A31" i="10"/>
  <c r="AD30" i="10"/>
  <c r="Q30" i="10"/>
  <c r="E30" i="10"/>
  <c r="A30" i="10"/>
  <c r="AD29" i="10"/>
  <c r="E29" i="10" s="1"/>
  <c r="Q29" i="10"/>
  <c r="R29" i="10" s="1"/>
  <c r="X29" i="10" s="1"/>
  <c r="D29" i="10" s="1"/>
  <c r="A29" i="10"/>
  <c r="AD28" i="10"/>
  <c r="E28" i="10"/>
  <c r="A28" i="10"/>
  <c r="AD27" i="10"/>
  <c r="E27" i="10" s="1"/>
  <c r="Q27" i="10"/>
  <c r="A27" i="10"/>
  <c r="AD26" i="10"/>
  <c r="E26" i="10" s="1"/>
  <c r="Q26" i="10"/>
  <c r="A26" i="10"/>
  <c r="AD25" i="10"/>
  <c r="Q25" i="10"/>
  <c r="E25" i="10"/>
  <c r="A25" i="10"/>
  <c r="AD24" i="10"/>
  <c r="E24" i="10"/>
  <c r="A24" i="10"/>
  <c r="AD23" i="10"/>
  <c r="X23" i="10"/>
  <c r="D23" i="10" s="1"/>
  <c r="G23" i="10" s="1"/>
  <c r="E23" i="10"/>
  <c r="A23" i="10"/>
  <c r="AD22" i="10"/>
  <c r="Q22" i="10"/>
  <c r="E22" i="10"/>
  <c r="A22" i="10"/>
  <c r="AD21" i="10"/>
  <c r="Q21" i="10"/>
  <c r="E21" i="10"/>
  <c r="A21" i="10"/>
  <c r="AD20" i="10"/>
  <c r="E20" i="10"/>
  <c r="A20" i="10"/>
  <c r="AD19" i="10"/>
  <c r="E19" i="10"/>
  <c r="A19" i="10"/>
  <c r="AD18" i="10"/>
  <c r="Q18" i="10"/>
  <c r="R18" i="10" s="1"/>
  <c r="X18" i="10" s="1"/>
  <c r="D18" i="10" s="1"/>
  <c r="E18" i="10"/>
  <c r="A18" i="10"/>
  <c r="AD17" i="10"/>
  <c r="E17" i="10" s="1"/>
  <c r="Q17" i="10"/>
  <c r="A17" i="10"/>
  <c r="AD16" i="10"/>
  <c r="E16" i="10"/>
  <c r="A16" i="10"/>
  <c r="AD15" i="10"/>
  <c r="E15" i="10"/>
  <c r="A15" i="10"/>
  <c r="AD14" i="10"/>
  <c r="E14" i="10" s="1"/>
  <c r="A14" i="10"/>
  <c r="AD13" i="10"/>
  <c r="E13" i="10" s="1"/>
  <c r="Q13" i="10"/>
  <c r="A13" i="10"/>
  <c r="E12" i="10"/>
  <c r="A12" i="10"/>
  <c r="I20" i="13" l="1"/>
  <c r="G20" i="13"/>
  <c r="I16" i="13"/>
  <c r="J19" i="13" s="1"/>
  <c r="G16" i="13"/>
  <c r="I24" i="12"/>
  <c r="I32" i="12"/>
  <c r="I37" i="12"/>
  <c r="G37" i="12"/>
  <c r="G12" i="12"/>
  <c r="I20" i="12"/>
  <c r="G20" i="12"/>
  <c r="I33" i="12"/>
  <c r="G33" i="12"/>
  <c r="I29" i="14"/>
  <c r="G29" i="14"/>
  <c r="I16" i="14"/>
  <c r="G16" i="14"/>
  <c r="G25" i="14"/>
  <c r="G32" i="14"/>
  <c r="I32" i="14"/>
  <c r="I20" i="14"/>
  <c r="G20" i="14"/>
  <c r="I36" i="14"/>
  <c r="I12" i="14"/>
  <c r="J39" i="14" s="1"/>
  <c r="G12" i="14"/>
  <c r="G15" i="14"/>
  <c r="I15" i="14"/>
  <c r="I27" i="14"/>
  <c r="G27" i="14"/>
  <c r="G24" i="14"/>
  <c r="I24" i="14"/>
  <c r="G19" i="14"/>
  <c r="I19" i="14"/>
  <c r="I14" i="14"/>
  <c r="G14" i="14"/>
  <c r="I34" i="14"/>
  <c r="G34" i="14"/>
  <c r="I31" i="14"/>
  <c r="G31" i="14"/>
  <c r="G28" i="14"/>
  <c r="I28" i="14"/>
  <c r="I35" i="14"/>
  <c r="G35" i="14"/>
  <c r="I22" i="14"/>
  <c r="G22" i="14"/>
  <c r="I38" i="14"/>
  <c r="G38" i="14"/>
  <c r="I18" i="14"/>
  <c r="G18" i="14"/>
  <c r="I14" i="13"/>
  <c r="G14" i="13"/>
  <c r="G15" i="13"/>
  <c r="I15" i="13"/>
  <c r="I26" i="13"/>
  <c r="G26" i="13"/>
  <c r="I31" i="13"/>
  <c r="G31" i="13"/>
  <c r="G38" i="13"/>
  <c r="I38" i="13"/>
  <c r="I35" i="13"/>
  <c r="G35" i="13"/>
  <c r="I22" i="13"/>
  <c r="G22" i="13"/>
  <c r="I18" i="13"/>
  <c r="G18" i="13"/>
  <c r="I27" i="13"/>
  <c r="G27" i="13"/>
  <c r="G34" i="13"/>
  <c r="I34" i="13"/>
  <c r="J24" i="13"/>
  <c r="I22" i="12"/>
  <c r="G22" i="12"/>
  <c r="I17" i="12"/>
  <c r="G17" i="12"/>
  <c r="I35" i="12"/>
  <c r="G35" i="12"/>
  <c r="I31" i="12"/>
  <c r="G31" i="12"/>
  <c r="I25" i="12"/>
  <c r="G25" i="12"/>
  <c r="I26" i="12"/>
  <c r="G26" i="12"/>
  <c r="I18" i="12"/>
  <c r="G18" i="12"/>
  <c r="I27" i="12"/>
  <c r="G27" i="12"/>
  <c r="G14" i="12"/>
  <c r="I14" i="12"/>
  <c r="I30" i="12"/>
  <c r="G30" i="12"/>
  <c r="I13" i="12"/>
  <c r="J39" i="12" s="1"/>
  <c r="G13" i="12"/>
  <c r="R25" i="10"/>
  <c r="X25" i="10" s="1"/>
  <c r="D25" i="10" s="1"/>
  <c r="AF25" i="10"/>
  <c r="AF28" i="10"/>
  <c r="R28" i="10"/>
  <c r="X28" i="10" s="1"/>
  <c r="D28" i="10" s="1"/>
  <c r="G28" i="10" s="1"/>
  <c r="AF32" i="10"/>
  <c r="R32" i="10"/>
  <c r="X32" i="10" s="1"/>
  <c r="D32" i="10" s="1"/>
  <c r="AF36" i="10"/>
  <c r="R36" i="10"/>
  <c r="X36" i="10" s="1"/>
  <c r="D36" i="10" s="1"/>
  <c r="G36" i="10" s="1"/>
  <c r="I29" i="10"/>
  <c r="R24" i="10"/>
  <c r="X24" i="10" s="1"/>
  <c r="D24" i="10" s="1"/>
  <c r="R15" i="10"/>
  <c r="X15" i="10" s="1"/>
  <c r="D15" i="10" s="1"/>
  <c r="G16" i="10"/>
  <c r="AF16" i="10"/>
  <c r="G20" i="10"/>
  <c r="AF20" i="10"/>
  <c r="G29" i="10"/>
  <c r="AF29" i="10"/>
  <c r="I18" i="10"/>
  <c r="G18" i="10"/>
  <c r="I14" i="10"/>
  <c r="G14" i="10"/>
  <c r="R26" i="10"/>
  <c r="X26" i="10" s="1"/>
  <c r="D26" i="10" s="1"/>
  <c r="AF26" i="10"/>
  <c r="R31" i="10"/>
  <c r="X31" i="10" s="1"/>
  <c r="D31" i="10" s="1"/>
  <c r="AF31" i="10"/>
  <c r="R35" i="10"/>
  <c r="X35" i="10" s="1"/>
  <c r="D35" i="10" s="1"/>
  <c r="AF35" i="10"/>
  <c r="I23" i="10"/>
  <c r="R30" i="10"/>
  <c r="X30" i="10" s="1"/>
  <c r="D30" i="10" s="1"/>
  <c r="AF30" i="10"/>
  <c r="G37" i="10"/>
  <c r="I37" i="10"/>
  <c r="G33" i="10"/>
  <c r="AF33" i="10"/>
  <c r="R34" i="10"/>
  <c r="X34" i="10" s="1"/>
  <c r="D34" i="10" s="1"/>
  <c r="AF34" i="10"/>
  <c r="R38" i="10"/>
  <c r="X38" i="10" s="1"/>
  <c r="D38" i="10" s="1"/>
  <c r="AF38" i="10"/>
  <c r="R21" i="10"/>
  <c r="X21" i="10" s="1"/>
  <c r="D21" i="10" s="1"/>
  <c r="AF21" i="10"/>
  <c r="R13" i="10"/>
  <c r="X13" i="10" s="1"/>
  <c r="D13" i="10" s="1"/>
  <c r="AF13" i="10"/>
  <c r="R17" i="10"/>
  <c r="X17" i="10" s="1"/>
  <c r="D17" i="10" s="1"/>
  <c r="AF17" i="10"/>
  <c r="R19" i="10"/>
  <c r="X19" i="10" s="1"/>
  <c r="D19" i="10" s="1"/>
  <c r="R22" i="10"/>
  <c r="X22" i="10" s="1"/>
  <c r="D22" i="10" s="1"/>
  <c r="AF22" i="10"/>
  <c r="R27" i="10"/>
  <c r="X27" i="10" s="1"/>
  <c r="D27" i="10" s="1"/>
  <c r="AF27" i="10"/>
  <c r="AF37" i="10"/>
  <c r="AF14" i="10"/>
  <c r="AF18" i="10"/>
  <c r="J23" i="13" l="1"/>
  <c r="J26" i="13"/>
  <c r="J18" i="14"/>
  <c r="J22" i="14"/>
  <c r="J16" i="14"/>
  <c r="J23" i="14"/>
  <c r="J31" i="14"/>
  <c r="J14" i="14"/>
  <c r="J33" i="14"/>
  <c r="J32" i="14"/>
  <c r="J17" i="14"/>
  <c r="J37" i="14"/>
  <c r="J21" i="14"/>
  <c r="J26" i="14"/>
  <c r="J30" i="14"/>
  <c r="J29" i="14"/>
  <c r="J24" i="14"/>
  <c r="J15" i="14"/>
  <c r="J35" i="14"/>
  <c r="J28" i="14"/>
  <c r="J36" i="14"/>
  <c r="J13" i="14"/>
  <c r="J27" i="14"/>
  <c r="J12" i="14"/>
  <c r="J38" i="14"/>
  <c r="J20" i="14"/>
  <c r="J34" i="14"/>
  <c r="J19" i="14"/>
  <c r="J25" i="14"/>
  <c r="J29" i="13"/>
  <c r="J18" i="13"/>
  <c r="J35" i="13"/>
  <c r="J15" i="13"/>
  <c r="J14" i="13"/>
  <c r="J37" i="13"/>
  <c r="J12" i="13"/>
  <c r="J33" i="13"/>
  <c r="J21" i="13"/>
  <c r="J25" i="13"/>
  <c r="J34" i="13"/>
  <c r="J27" i="13"/>
  <c r="J38" i="13"/>
  <c r="J31" i="13"/>
  <c r="J28" i="13"/>
  <c r="J17" i="13"/>
  <c r="J30" i="13"/>
  <c r="J20" i="13"/>
  <c r="J13" i="13"/>
  <c r="J22" i="13"/>
  <c r="J36" i="13"/>
  <c r="J32" i="13"/>
  <c r="J16" i="13"/>
  <c r="J13" i="12"/>
  <c r="J12" i="12"/>
  <c r="J37" i="12"/>
  <c r="J33" i="12"/>
  <c r="J20" i="12"/>
  <c r="J38" i="12"/>
  <c r="J24" i="12"/>
  <c r="J26" i="12"/>
  <c r="J34" i="12"/>
  <c r="J16" i="12"/>
  <c r="J29" i="12"/>
  <c r="J18" i="12"/>
  <c r="J32" i="12"/>
  <c r="J25" i="12"/>
  <c r="J15" i="12"/>
  <c r="J35" i="12"/>
  <c r="J27" i="12"/>
  <c r="J23" i="12"/>
  <c r="J31" i="12"/>
  <c r="J14" i="12"/>
  <c r="J21" i="12"/>
  <c r="J17" i="12"/>
  <c r="J30" i="12"/>
  <c r="J19" i="12"/>
  <c r="J36" i="12"/>
  <c r="J28" i="12"/>
  <c r="J22" i="12"/>
  <c r="G15" i="10"/>
  <c r="I15" i="10"/>
  <c r="G24" i="10"/>
  <c r="I24" i="10"/>
  <c r="G32" i="10"/>
  <c r="I32" i="10"/>
  <c r="I36" i="10"/>
  <c r="I28" i="10"/>
  <c r="I25" i="10"/>
  <c r="G25" i="10"/>
  <c r="I22" i="10"/>
  <c r="G22" i="10"/>
  <c r="I34" i="10"/>
  <c r="G34" i="10"/>
  <c r="I31" i="10"/>
  <c r="G31" i="10"/>
  <c r="G19" i="10"/>
  <c r="I19" i="10"/>
  <c r="I13" i="10"/>
  <c r="G13" i="10"/>
  <c r="I21" i="10"/>
  <c r="G21" i="10"/>
  <c r="I35" i="10"/>
  <c r="G35" i="10"/>
  <c r="I27" i="10"/>
  <c r="G27" i="10"/>
  <c r="I38" i="10"/>
  <c r="G38" i="10"/>
  <c r="I30" i="10"/>
  <c r="G30" i="10"/>
  <c r="I26" i="10"/>
  <c r="G26" i="10"/>
  <c r="I17" i="10"/>
  <c r="G17" i="10"/>
  <c r="G54" i="14" l="1"/>
  <c r="G52" i="14"/>
  <c r="G50" i="14"/>
  <c r="G48" i="14"/>
  <c r="G46" i="14"/>
  <c r="G53" i="14"/>
  <c r="G51" i="14"/>
  <c r="G47" i="14"/>
  <c r="G55" i="14"/>
  <c r="G49" i="14"/>
  <c r="G53" i="13"/>
  <c r="G51" i="13"/>
  <c r="G49" i="13"/>
  <c r="G47" i="13"/>
  <c r="G45" i="13"/>
  <c r="G54" i="13"/>
  <c r="G52" i="13"/>
  <c r="G48" i="13"/>
  <c r="G46" i="13"/>
  <c r="G50" i="13"/>
  <c r="G54" i="12"/>
  <c r="G52" i="12"/>
  <c r="G50" i="12"/>
  <c r="G48" i="12"/>
  <c r="G46" i="12"/>
  <c r="G55" i="12"/>
  <c r="G53" i="12"/>
  <c r="G51" i="12"/>
  <c r="G49" i="12"/>
  <c r="G47" i="12"/>
  <c r="J26" i="10"/>
  <c r="J38" i="10"/>
  <c r="J14" i="10"/>
  <c r="J19" i="10"/>
  <c r="J34" i="10"/>
  <c r="J28" i="10"/>
  <c r="J17" i="10"/>
  <c r="J30" i="10"/>
  <c r="J27" i="10"/>
  <c r="J21" i="10"/>
  <c r="J31" i="10"/>
  <c r="J35" i="10"/>
  <c r="J13" i="10"/>
  <c r="J15" i="10"/>
  <c r="J32" i="10"/>
  <c r="J25" i="10"/>
  <c r="J29" i="10"/>
  <c r="J33" i="10"/>
  <c r="J24" i="10"/>
  <c r="J16" i="10"/>
  <c r="J20" i="10"/>
  <c r="J18" i="10"/>
  <c r="J37" i="10"/>
  <c r="J36" i="10"/>
  <c r="J23" i="10"/>
  <c r="J22" i="10"/>
  <c r="C48" i="14" l="1"/>
  <c r="E48" i="14"/>
  <c r="F48" i="14"/>
  <c r="B48" i="14"/>
  <c r="D48" i="14"/>
  <c r="E51" i="14"/>
  <c r="D51" i="14"/>
  <c r="C51" i="14"/>
  <c r="F51" i="14"/>
  <c r="B51" i="14"/>
  <c r="C50" i="14"/>
  <c r="F50" i="14"/>
  <c r="B50" i="14"/>
  <c r="E50" i="14"/>
  <c r="D50" i="14"/>
  <c r="E47" i="14"/>
  <c r="C47" i="14"/>
  <c r="D47" i="14"/>
  <c r="F47" i="14"/>
  <c r="B47" i="14"/>
  <c r="E53" i="14"/>
  <c r="D53" i="14"/>
  <c r="C53" i="14"/>
  <c r="F53" i="14"/>
  <c r="B53" i="14"/>
  <c r="C52" i="14"/>
  <c r="F52" i="14"/>
  <c r="B52" i="14"/>
  <c r="E52" i="14"/>
  <c r="D52" i="14"/>
  <c r="E49" i="14"/>
  <c r="C49" i="14"/>
  <c r="D49" i="14"/>
  <c r="B49" i="14"/>
  <c r="F49" i="14"/>
  <c r="E55" i="14"/>
  <c r="C55" i="14"/>
  <c r="D55" i="14"/>
  <c r="F55" i="14"/>
  <c r="B55" i="14"/>
  <c r="C46" i="14"/>
  <c r="F46" i="14"/>
  <c r="B46" i="14"/>
  <c r="E46" i="14"/>
  <c r="D46" i="14"/>
  <c r="C54" i="14"/>
  <c r="E54" i="14"/>
  <c r="F54" i="14"/>
  <c r="B54" i="14"/>
  <c r="D54" i="14"/>
  <c r="E50" i="13"/>
  <c r="C50" i="13"/>
  <c r="D50" i="13"/>
  <c r="F50" i="13"/>
  <c r="B50" i="13"/>
  <c r="C51" i="13"/>
  <c r="F51" i="13"/>
  <c r="B51" i="13"/>
  <c r="E51" i="13"/>
  <c r="D51" i="13"/>
  <c r="E48" i="13"/>
  <c r="C48" i="13"/>
  <c r="D48" i="13"/>
  <c r="B48" i="13"/>
  <c r="F48" i="13"/>
  <c r="C47" i="13"/>
  <c r="E47" i="13"/>
  <c r="F47" i="13"/>
  <c r="B47" i="13"/>
  <c r="D47" i="13"/>
  <c r="E52" i="13"/>
  <c r="D52" i="13"/>
  <c r="C52" i="13"/>
  <c r="F52" i="13"/>
  <c r="B52" i="13"/>
  <c r="C49" i="13"/>
  <c r="E49" i="13"/>
  <c r="F49" i="13"/>
  <c r="B49" i="13"/>
  <c r="D49" i="13"/>
  <c r="E54" i="13"/>
  <c r="C54" i="13"/>
  <c r="D54" i="13"/>
  <c r="F54" i="13"/>
  <c r="B54" i="13"/>
  <c r="E46" i="13"/>
  <c r="D46" i="13"/>
  <c r="C46" i="13"/>
  <c r="F46" i="13"/>
  <c r="B46" i="13"/>
  <c r="C45" i="13"/>
  <c r="F45" i="13"/>
  <c r="B45" i="13"/>
  <c r="E45" i="13"/>
  <c r="D45" i="13"/>
  <c r="C53" i="13"/>
  <c r="F53" i="13"/>
  <c r="B53" i="13"/>
  <c r="E53" i="13"/>
  <c r="D53" i="13"/>
  <c r="C48" i="12"/>
  <c r="F48" i="12"/>
  <c r="B48" i="12"/>
  <c r="E48" i="12"/>
  <c r="D48" i="12"/>
  <c r="C50" i="12"/>
  <c r="F50" i="12"/>
  <c r="B50" i="12"/>
  <c r="E50" i="12"/>
  <c r="D50" i="12"/>
  <c r="E47" i="12"/>
  <c r="D47" i="12"/>
  <c r="C47" i="12"/>
  <c r="B47" i="12"/>
  <c r="F47" i="12"/>
  <c r="E55" i="12"/>
  <c r="D55" i="12"/>
  <c r="C55" i="12"/>
  <c r="F55" i="12"/>
  <c r="B55" i="12"/>
  <c r="C52" i="12"/>
  <c r="F52" i="12"/>
  <c r="B52" i="12"/>
  <c r="E52" i="12"/>
  <c r="D52" i="12"/>
  <c r="E51" i="12"/>
  <c r="D51" i="12"/>
  <c r="C51" i="12"/>
  <c r="F51" i="12"/>
  <c r="B51" i="12"/>
  <c r="E53" i="12"/>
  <c r="D53" i="12"/>
  <c r="C53" i="12"/>
  <c r="F53" i="12"/>
  <c r="B53" i="12"/>
  <c r="E49" i="12"/>
  <c r="D49" i="12"/>
  <c r="C49" i="12"/>
  <c r="B49" i="12"/>
  <c r="F49" i="12"/>
  <c r="C46" i="12"/>
  <c r="F46" i="12"/>
  <c r="B46" i="12"/>
  <c r="E46" i="12"/>
  <c r="D46" i="12"/>
  <c r="C54" i="12"/>
  <c r="F54" i="12"/>
  <c r="B54" i="12"/>
  <c r="E54" i="12"/>
  <c r="D54" i="12"/>
  <c r="G53" i="10"/>
  <c r="G51" i="10"/>
  <c r="G49" i="10"/>
  <c r="G47" i="10"/>
  <c r="G45" i="10"/>
  <c r="G54" i="10"/>
  <c r="G52" i="10"/>
  <c r="G50" i="10"/>
  <c r="G48" i="10"/>
  <c r="G46" i="10"/>
  <c r="C47" i="10" l="1"/>
  <c r="F47" i="10"/>
  <c r="B47" i="10"/>
  <c r="E47" i="10"/>
  <c r="D47" i="10"/>
  <c r="E52" i="10"/>
  <c r="F52" i="10"/>
  <c r="B52" i="10"/>
  <c r="D52" i="10"/>
  <c r="C52" i="10"/>
  <c r="C49" i="10"/>
  <c r="D49" i="10"/>
  <c r="F49" i="10"/>
  <c r="B49" i="10"/>
  <c r="E49" i="10"/>
  <c r="E46" i="10"/>
  <c r="F46" i="10"/>
  <c r="D46" i="10"/>
  <c r="B46" i="10"/>
  <c r="C46" i="10"/>
  <c r="E54" i="10"/>
  <c r="F54" i="10"/>
  <c r="D54" i="10"/>
  <c r="B54" i="10"/>
  <c r="C54" i="10"/>
  <c r="C51" i="10"/>
  <c r="D51" i="10"/>
  <c r="F51" i="10"/>
  <c r="B51" i="10"/>
  <c r="E51" i="10"/>
  <c r="E50" i="10"/>
  <c r="D50" i="10"/>
  <c r="F50" i="10"/>
  <c r="C50" i="10"/>
  <c r="B50" i="10"/>
  <c r="E48" i="10"/>
  <c r="B48" i="10"/>
  <c r="D48" i="10"/>
  <c r="F48" i="10"/>
  <c r="C48" i="10"/>
  <c r="C45" i="10"/>
  <c r="F45" i="10"/>
  <c r="B45" i="10"/>
  <c r="E45" i="10"/>
  <c r="D45" i="10"/>
  <c r="C53" i="10"/>
  <c r="D53" i="10"/>
  <c r="F53" i="10"/>
  <c r="B53" i="10"/>
  <c r="E53" i="10"/>
  <c r="B101" i="8" l="1"/>
  <c r="C101" i="8"/>
  <c r="D101" i="8"/>
  <c r="E101" i="8"/>
  <c r="F101" i="8"/>
  <c r="G101" i="8"/>
  <c r="I101" i="8"/>
  <c r="K101" i="8"/>
  <c r="M101" i="8"/>
  <c r="O101" i="8"/>
  <c r="Q101" i="8"/>
  <c r="S101" i="8"/>
  <c r="U101" i="8"/>
  <c r="W101" i="8"/>
  <c r="Y101" i="8"/>
  <c r="AA101" i="8"/>
  <c r="AC101" i="8"/>
  <c r="AE101" i="8"/>
  <c r="AG101" i="8"/>
  <c r="AI101" i="8"/>
  <c r="AK101" i="8"/>
  <c r="AM101" i="8"/>
  <c r="AO101" i="8"/>
  <c r="AQ101" i="8"/>
  <c r="AS101" i="8"/>
  <c r="AU101" i="8"/>
  <c r="AW101" i="8"/>
  <c r="AY101" i="8"/>
  <c r="BA101" i="8"/>
  <c r="BC101" i="8"/>
  <c r="BE101" i="8"/>
  <c r="BG101" i="8"/>
  <c r="BI101" i="8"/>
  <c r="BK101" i="8"/>
  <c r="BM101" i="8"/>
  <c r="BO101" i="8"/>
  <c r="BQ101" i="8"/>
  <c r="BS101" i="8"/>
  <c r="BU101" i="8"/>
  <c r="BW101" i="8"/>
  <c r="BY101" i="8"/>
  <c r="CA101" i="8"/>
  <c r="CC101" i="8"/>
  <c r="CE101" i="8"/>
  <c r="CG101" i="8"/>
  <c r="CI101" i="8"/>
  <c r="CJ101" i="8"/>
  <c r="CK101" i="8"/>
  <c r="CL101" i="8"/>
  <c r="CM101" i="8"/>
  <c r="CN101" i="8"/>
  <c r="CO101" i="8"/>
  <c r="CP101" i="8"/>
  <c r="CQ101" i="8"/>
  <c r="B102" i="8"/>
  <c r="C102" i="8"/>
  <c r="D102" i="8"/>
  <c r="E102" i="8"/>
  <c r="F102" i="8"/>
  <c r="G102" i="8"/>
  <c r="I102" i="8"/>
  <c r="K102" i="8"/>
  <c r="M102" i="8"/>
  <c r="O102" i="8"/>
  <c r="Q102" i="8"/>
  <c r="S102" i="8"/>
  <c r="U102" i="8"/>
  <c r="W102" i="8"/>
  <c r="Y102" i="8"/>
  <c r="AA102" i="8"/>
  <c r="AC102" i="8"/>
  <c r="AE102" i="8"/>
  <c r="AG102" i="8"/>
  <c r="AI102" i="8"/>
  <c r="AK102" i="8"/>
  <c r="AM102" i="8"/>
  <c r="AO102" i="8"/>
  <c r="AQ102" i="8"/>
  <c r="AS102" i="8"/>
  <c r="AU102" i="8"/>
  <c r="AW102" i="8"/>
  <c r="AY102" i="8"/>
  <c r="BA102" i="8"/>
  <c r="BC102" i="8"/>
  <c r="BE102" i="8"/>
  <c r="BG102" i="8"/>
  <c r="BI102" i="8"/>
  <c r="BK102" i="8"/>
  <c r="BM102" i="8"/>
  <c r="BO102" i="8"/>
  <c r="BQ102" i="8"/>
  <c r="BS102" i="8"/>
  <c r="BU102" i="8"/>
  <c r="BW102" i="8"/>
  <c r="BY102" i="8"/>
  <c r="CA102" i="8"/>
  <c r="CC102" i="8"/>
  <c r="CE102" i="8"/>
  <c r="CG102" i="8"/>
  <c r="CI102" i="8"/>
  <c r="CJ102" i="8"/>
  <c r="CK102" i="8"/>
  <c r="CL102" i="8"/>
  <c r="CM102" i="8"/>
  <c r="CN102" i="8"/>
  <c r="CO102" i="8"/>
  <c r="CP102" i="8"/>
  <c r="CQ102" i="8"/>
  <c r="B103" i="8"/>
  <c r="C103" i="8"/>
  <c r="D103" i="8"/>
  <c r="E103" i="8"/>
  <c r="F103" i="8"/>
  <c r="G103" i="8"/>
  <c r="I103" i="8"/>
  <c r="K103" i="8"/>
  <c r="M103" i="8"/>
  <c r="O103" i="8"/>
  <c r="Q103" i="8"/>
  <c r="S103" i="8"/>
  <c r="U103" i="8"/>
  <c r="W103" i="8"/>
  <c r="Y103" i="8"/>
  <c r="AA103" i="8"/>
  <c r="AC103" i="8"/>
  <c r="AE103" i="8"/>
  <c r="AG103" i="8"/>
  <c r="AI103" i="8"/>
  <c r="AK103" i="8"/>
  <c r="AM103" i="8"/>
  <c r="AO103" i="8"/>
  <c r="AQ103" i="8"/>
  <c r="AS103" i="8"/>
  <c r="AU103" i="8"/>
  <c r="AW103" i="8"/>
  <c r="AY103" i="8"/>
  <c r="BA103" i="8"/>
  <c r="BC103" i="8"/>
  <c r="BE103" i="8"/>
  <c r="BG103" i="8"/>
  <c r="BI103" i="8"/>
  <c r="BK103" i="8"/>
  <c r="BM103" i="8"/>
  <c r="BO103" i="8"/>
  <c r="BQ103" i="8"/>
  <c r="BS103" i="8"/>
  <c r="BU103" i="8"/>
  <c r="BW103" i="8"/>
  <c r="BY103" i="8"/>
  <c r="CA103" i="8"/>
  <c r="CC103" i="8"/>
  <c r="CE103" i="8"/>
  <c r="CG103" i="8"/>
  <c r="CI103" i="8"/>
  <c r="CJ103" i="8"/>
  <c r="CK103" i="8"/>
  <c r="CL103" i="8"/>
  <c r="CM103" i="8"/>
  <c r="CN103" i="8"/>
  <c r="CO103" i="8"/>
  <c r="CP103" i="8"/>
  <c r="CQ103" i="8"/>
  <c r="B104" i="8"/>
  <c r="C104" i="8"/>
  <c r="D104" i="8"/>
  <c r="E104" i="8"/>
  <c r="F104" i="8"/>
  <c r="G104" i="8"/>
  <c r="I104" i="8"/>
  <c r="K104" i="8"/>
  <c r="M104" i="8"/>
  <c r="O104" i="8"/>
  <c r="Q104" i="8"/>
  <c r="S104" i="8"/>
  <c r="U104" i="8"/>
  <c r="W104" i="8"/>
  <c r="Y104" i="8"/>
  <c r="AA104" i="8"/>
  <c r="AC104" i="8"/>
  <c r="AE104" i="8"/>
  <c r="AG104" i="8"/>
  <c r="AI104" i="8"/>
  <c r="AK104" i="8"/>
  <c r="AM104" i="8"/>
  <c r="AO104" i="8"/>
  <c r="AQ104" i="8"/>
  <c r="AS104" i="8"/>
  <c r="AU104" i="8"/>
  <c r="AW104" i="8"/>
  <c r="AY104" i="8"/>
  <c r="BA104" i="8"/>
  <c r="BC104" i="8"/>
  <c r="BE104" i="8"/>
  <c r="BG104" i="8"/>
  <c r="BI104" i="8"/>
  <c r="BK104" i="8"/>
  <c r="BM104" i="8"/>
  <c r="BO104" i="8"/>
  <c r="BQ104" i="8"/>
  <c r="BS104" i="8"/>
  <c r="BU104" i="8"/>
  <c r="BW104" i="8"/>
  <c r="BY104" i="8"/>
  <c r="CA104" i="8"/>
  <c r="CC104" i="8"/>
  <c r="CE104" i="8"/>
  <c r="CG104" i="8"/>
  <c r="CI104" i="8"/>
  <c r="CJ104" i="8"/>
  <c r="CK104" i="8"/>
  <c r="CL104" i="8"/>
  <c r="CM104" i="8"/>
  <c r="CN104" i="8"/>
  <c r="CO104" i="8"/>
  <c r="CP104" i="8"/>
  <c r="CQ104" i="8"/>
  <c r="B105" i="8"/>
  <c r="C105" i="8"/>
  <c r="D105" i="8"/>
  <c r="E105" i="8"/>
  <c r="F105" i="8"/>
  <c r="G105" i="8"/>
  <c r="I105" i="8"/>
  <c r="K105" i="8"/>
  <c r="M105" i="8"/>
  <c r="O105" i="8"/>
  <c r="Q105" i="8"/>
  <c r="S105" i="8"/>
  <c r="U105" i="8"/>
  <c r="W105" i="8"/>
  <c r="Y105" i="8"/>
  <c r="AA105" i="8"/>
  <c r="AC105" i="8"/>
  <c r="AE105" i="8"/>
  <c r="AG105" i="8"/>
  <c r="AI105" i="8"/>
  <c r="AK105" i="8"/>
  <c r="AM105" i="8"/>
  <c r="AO105" i="8"/>
  <c r="AQ105" i="8"/>
  <c r="AS105" i="8"/>
  <c r="AU105" i="8"/>
  <c r="AW105" i="8"/>
  <c r="AY105" i="8"/>
  <c r="BA105" i="8"/>
  <c r="BC105" i="8"/>
  <c r="BE105" i="8"/>
  <c r="BG105" i="8"/>
  <c r="BI105" i="8"/>
  <c r="BK105" i="8"/>
  <c r="BM105" i="8"/>
  <c r="BO105" i="8"/>
  <c r="BQ105" i="8"/>
  <c r="BS105" i="8"/>
  <c r="BU105" i="8"/>
  <c r="BW105" i="8"/>
  <c r="BY105" i="8"/>
  <c r="CA105" i="8"/>
  <c r="CC105" i="8"/>
  <c r="CE105" i="8"/>
  <c r="CG105" i="8"/>
  <c r="CI105" i="8"/>
  <c r="CJ105" i="8"/>
  <c r="CK105" i="8"/>
  <c r="CL105" i="8"/>
  <c r="CM105" i="8"/>
  <c r="CN105" i="8"/>
  <c r="CO105" i="8"/>
  <c r="CP105" i="8"/>
  <c r="CQ105" i="8"/>
  <c r="B106" i="8"/>
  <c r="C106" i="8"/>
  <c r="D106" i="8"/>
  <c r="E106" i="8"/>
  <c r="F106" i="8"/>
  <c r="G106" i="8"/>
  <c r="I106" i="8"/>
  <c r="K106" i="8"/>
  <c r="M106" i="8"/>
  <c r="O106" i="8"/>
  <c r="Q106" i="8"/>
  <c r="S106" i="8"/>
  <c r="U106" i="8"/>
  <c r="W106" i="8"/>
  <c r="Y106" i="8"/>
  <c r="AA106" i="8"/>
  <c r="AC106" i="8"/>
  <c r="AE106" i="8"/>
  <c r="AG106" i="8"/>
  <c r="AI106" i="8"/>
  <c r="AK106" i="8"/>
  <c r="AM106" i="8"/>
  <c r="AO106" i="8"/>
  <c r="AQ106" i="8"/>
  <c r="AS106" i="8"/>
  <c r="AU106" i="8"/>
  <c r="AW106" i="8"/>
  <c r="AY106" i="8"/>
  <c r="BA106" i="8"/>
  <c r="BC106" i="8"/>
  <c r="BE106" i="8"/>
  <c r="BG106" i="8"/>
  <c r="BI106" i="8"/>
  <c r="BK106" i="8"/>
  <c r="BM106" i="8"/>
  <c r="BO106" i="8"/>
  <c r="BQ106" i="8"/>
  <c r="BS106" i="8"/>
  <c r="BU106" i="8"/>
  <c r="BW106" i="8"/>
  <c r="BY106" i="8"/>
  <c r="CA106" i="8"/>
  <c r="CC106" i="8"/>
  <c r="CE106" i="8"/>
  <c r="CG106" i="8"/>
  <c r="CI106" i="8"/>
  <c r="CJ106" i="8"/>
  <c r="CK106" i="8"/>
  <c r="CL106" i="8"/>
  <c r="CM106" i="8"/>
  <c r="CN106" i="8"/>
  <c r="CO106" i="8"/>
  <c r="CP106" i="8"/>
  <c r="CQ106" i="8"/>
  <c r="B107" i="8"/>
  <c r="C107" i="8"/>
  <c r="D107" i="8"/>
  <c r="E107" i="8"/>
  <c r="F107" i="8"/>
  <c r="G107" i="8"/>
  <c r="I107" i="8"/>
  <c r="K107" i="8"/>
  <c r="M107" i="8"/>
  <c r="O107" i="8"/>
  <c r="Q107" i="8"/>
  <c r="S107" i="8"/>
  <c r="U107" i="8"/>
  <c r="W107" i="8"/>
  <c r="Y107" i="8"/>
  <c r="AA107" i="8"/>
  <c r="AC107" i="8"/>
  <c r="AE107" i="8"/>
  <c r="AG107" i="8"/>
  <c r="AI107" i="8"/>
  <c r="AK107" i="8"/>
  <c r="AM107" i="8"/>
  <c r="AO107" i="8"/>
  <c r="AQ107" i="8"/>
  <c r="AS107" i="8"/>
  <c r="AU107" i="8"/>
  <c r="AW107" i="8"/>
  <c r="AY107" i="8"/>
  <c r="BA107" i="8"/>
  <c r="BC107" i="8"/>
  <c r="BE107" i="8"/>
  <c r="BG107" i="8"/>
  <c r="BI107" i="8"/>
  <c r="BK107" i="8"/>
  <c r="BM107" i="8"/>
  <c r="BO107" i="8"/>
  <c r="BQ107" i="8"/>
  <c r="BS107" i="8"/>
  <c r="BU107" i="8"/>
  <c r="BW107" i="8"/>
  <c r="BY107" i="8"/>
  <c r="CA107" i="8"/>
  <c r="CC107" i="8"/>
  <c r="CE107" i="8"/>
  <c r="CG107" i="8"/>
  <c r="CI107" i="8"/>
  <c r="CJ107" i="8"/>
  <c r="CK107" i="8"/>
  <c r="CL107" i="8"/>
  <c r="CM107" i="8"/>
  <c r="CN107" i="8"/>
  <c r="CO107" i="8"/>
  <c r="CP107" i="8"/>
  <c r="CQ107" i="8"/>
  <c r="B108" i="8"/>
  <c r="C108" i="8"/>
  <c r="D108" i="8"/>
  <c r="E108" i="8"/>
  <c r="F108" i="8"/>
  <c r="G108" i="8"/>
  <c r="I108" i="8"/>
  <c r="K108" i="8"/>
  <c r="M108" i="8"/>
  <c r="O108" i="8"/>
  <c r="Q108" i="8"/>
  <c r="S108" i="8"/>
  <c r="U108" i="8"/>
  <c r="W108" i="8"/>
  <c r="Y108" i="8"/>
  <c r="AA108" i="8"/>
  <c r="AC108" i="8"/>
  <c r="AE108" i="8"/>
  <c r="AG108" i="8"/>
  <c r="AI108" i="8"/>
  <c r="AK108" i="8"/>
  <c r="AM108" i="8"/>
  <c r="AO108" i="8"/>
  <c r="AQ108" i="8"/>
  <c r="AS108" i="8"/>
  <c r="AU108" i="8"/>
  <c r="AW108" i="8"/>
  <c r="AY108" i="8"/>
  <c r="BA108" i="8"/>
  <c r="BC108" i="8"/>
  <c r="BE108" i="8"/>
  <c r="BG108" i="8"/>
  <c r="BI108" i="8"/>
  <c r="BK108" i="8"/>
  <c r="BM108" i="8"/>
  <c r="BO108" i="8"/>
  <c r="BQ108" i="8"/>
  <c r="BS108" i="8"/>
  <c r="BU108" i="8"/>
  <c r="BW108" i="8"/>
  <c r="BY108" i="8"/>
  <c r="CA108" i="8"/>
  <c r="CC108" i="8"/>
  <c r="CE108" i="8"/>
  <c r="CG108" i="8"/>
  <c r="CI108" i="8"/>
  <c r="CJ108" i="8"/>
  <c r="CK108" i="8"/>
  <c r="CL108" i="8"/>
  <c r="CM108" i="8"/>
  <c r="CN108" i="8"/>
  <c r="CO108" i="8"/>
  <c r="CP108" i="8"/>
  <c r="CQ108" i="8"/>
  <c r="B109" i="8"/>
  <c r="C109" i="8"/>
  <c r="D109" i="8"/>
  <c r="E109" i="8"/>
  <c r="F109" i="8"/>
  <c r="G109" i="8"/>
  <c r="I109" i="8"/>
  <c r="K109" i="8"/>
  <c r="M109" i="8"/>
  <c r="O109" i="8"/>
  <c r="Q109" i="8"/>
  <c r="S109" i="8"/>
  <c r="U109" i="8"/>
  <c r="W109" i="8"/>
  <c r="Y109" i="8"/>
  <c r="AA109" i="8"/>
  <c r="AC109" i="8"/>
  <c r="AE109" i="8"/>
  <c r="AG109" i="8"/>
  <c r="AI109" i="8"/>
  <c r="AK109" i="8"/>
  <c r="AM109" i="8"/>
  <c r="AO109" i="8"/>
  <c r="AQ109" i="8"/>
  <c r="AS109" i="8"/>
  <c r="AU109" i="8"/>
  <c r="AW109" i="8"/>
  <c r="AY109" i="8"/>
  <c r="BA109" i="8"/>
  <c r="BC109" i="8"/>
  <c r="BE109" i="8"/>
  <c r="BG109" i="8"/>
  <c r="BI109" i="8"/>
  <c r="BK109" i="8"/>
  <c r="BM109" i="8"/>
  <c r="BO109" i="8"/>
  <c r="BQ109" i="8"/>
  <c r="BS109" i="8"/>
  <c r="BU109" i="8"/>
  <c r="BW109" i="8"/>
  <c r="BY109" i="8"/>
  <c r="CA109" i="8"/>
  <c r="CC109" i="8"/>
  <c r="CE109" i="8"/>
  <c r="CG109" i="8"/>
  <c r="CI109" i="8"/>
  <c r="CJ109" i="8"/>
  <c r="CK109" i="8"/>
  <c r="CL109" i="8"/>
  <c r="CM109" i="8"/>
  <c r="CN109" i="8"/>
  <c r="CO109" i="8"/>
  <c r="CP109" i="8"/>
  <c r="CQ109" i="8"/>
  <c r="B110" i="8"/>
  <c r="C110" i="8"/>
  <c r="D110" i="8"/>
  <c r="E110" i="8"/>
  <c r="F110" i="8"/>
  <c r="G110" i="8"/>
  <c r="I110" i="8"/>
  <c r="K110" i="8"/>
  <c r="M110" i="8"/>
  <c r="O110" i="8"/>
  <c r="Q110" i="8"/>
  <c r="S110" i="8"/>
  <c r="U110" i="8"/>
  <c r="W110" i="8"/>
  <c r="Y110" i="8"/>
  <c r="AA110" i="8"/>
  <c r="AC110" i="8"/>
  <c r="AE110" i="8"/>
  <c r="AG110" i="8"/>
  <c r="AI110" i="8"/>
  <c r="AK110" i="8"/>
  <c r="AM110" i="8"/>
  <c r="AO110" i="8"/>
  <c r="AQ110" i="8"/>
  <c r="AS110" i="8"/>
  <c r="AU110" i="8"/>
  <c r="AW110" i="8"/>
  <c r="AY110" i="8"/>
  <c r="BA110" i="8"/>
  <c r="BC110" i="8"/>
  <c r="BE110" i="8"/>
  <c r="BG110" i="8"/>
  <c r="BI110" i="8"/>
  <c r="BK110" i="8"/>
  <c r="BM110" i="8"/>
  <c r="BO110" i="8"/>
  <c r="BQ110" i="8"/>
  <c r="BS110" i="8"/>
  <c r="BU110" i="8"/>
  <c r="BW110" i="8"/>
  <c r="BY110" i="8"/>
  <c r="CA110" i="8"/>
  <c r="CC110" i="8"/>
  <c r="CE110" i="8"/>
  <c r="CG110" i="8"/>
  <c r="CI110" i="8"/>
  <c r="CJ110" i="8"/>
  <c r="CK110" i="8"/>
  <c r="CL110" i="8"/>
  <c r="CM110" i="8"/>
  <c r="CN110" i="8"/>
  <c r="CO110" i="8"/>
  <c r="CP110" i="8"/>
  <c r="CQ110" i="8"/>
  <c r="B111" i="8"/>
  <c r="C111" i="8"/>
  <c r="D111" i="8"/>
  <c r="E111" i="8"/>
  <c r="F111" i="8"/>
  <c r="G111" i="8"/>
  <c r="I111" i="8"/>
  <c r="K111" i="8"/>
  <c r="M111" i="8"/>
  <c r="O111" i="8"/>
  <c r="Q111" i="8"/>
  <c r="S111" i="8"/>
  <c r="U111" i="8"/>
  <c r="W111" i="8"/>
  <c r="Y111" i="8"/>
  <c r="AA111" i="8"/>
  <c r="AC111" i="8"/>
  <c r="AE111" i="8"/>
  <c r="AG111" i="8"/>
  <c r="AI111" i="8"/>
  <c r="AK111" i="8"/>
  <c r="AM111" i="8"/>
  <c r="AO111" i="8"/>
  <c r="AQ111" i="8"/>
  <c r="AS111" i="8"/>
  <c r="AU111" i="8"/>
  <c r="AW111" i="8"/>
  <c r="AY111" i="8"/>
  <c r="BA111" i="8"/>
  <c r="BC111" i="8"/>
  <c r="BE111" i="8"/>
  <c r="BG111" i="8"/>
  <c r="BI111" i="8"/>
  <c r="BK111" i="8"/>
  <c r="BM111" i="8"/>
  <c r="BO111" i="8"/>
  <c r="BQ111" i="8"/>
  <c r="BS111" i="8"/>
  <c r="BU111" i="8"/>
  <c r="BW111" i="8"/>
  <c r="BY111" i="8"/>
  <c r="CA111" i="8"/>
  <c r="CC111" i="8"/>
  <c r="CE111" i="8"/>
  <c r="CG111" i="8"/>
  <c r="CI111" i="8"/>
  <c r="CJ111" i="8"/>
  <c r="CK111" i="8"/>
  <c r="CL111" i="8"/>
  <c r="CM111" i="8"/>
  <c r="CN111" i="8"/>
  <c r="CO111" i="8"/>
  <c r="CP111" i="8"/>
  <c r="CQ111" i="8"/>
  <c r="B112" i="8"/>
  <c r="C112" i="8"/>
  <c r="D112" i="8"/>
  <c r="E112" i="8"/>
  <c r="F112" i="8"/>
  <c r="G112" i="8"/>
  <c r="I112" i="8"/>
  <c r="K112" i="8"/>
  <c r="M112" i="8"/>
  <c r="O112" i="8"/>
  <c r="Q112" i="8"/>
  <c r="S112" i="8"/>
  <c r="U112" i="8"/>
  <c r="W112" i="8"/>
  <c r="Y112" i="8"/>
  <c r="AA112" i="8"/>
  <c r="AC112" i="8"/>
  <c r="AE112" i="8"/>
  <c r="AG112" i="8"/>
  <c r="AI112" i="8"/>
  <c r="AK112" i="8"/>
  <c r="AM112" i="8"/>
  <c r="AO112" i="8"/>
  <c r="AQ112" i="8"/>
  <c r="AS112" i="8"/>
  <c r="AU112" i="8"/>
  <c r="AW112" i="8"/>
  <c r="AY112" i="8"/>
  <c r="BA112" i="8"/>
  <c r="BC112" i="8"/>
  <c r="BE112" i="8"/>
  <c r="BG112" i="8"/>
  <c r="BI112" i="8"/>
  <c r="BK112" i="8"/>
  <c r="BM112" i="8"/>
  <c r="BO112" i="8"/>
  <c r="BQ112" i="8"/>
  <c r="BS112" i="8"/>
  <c r="BU112" i="8"/>
  <c r="BW112" i="8"/>
  <c r="BY112" i="8"/>
  <c r="CA112" i="8"/>
  <c r="CC112" i="8"/>
  <c r="CE112" i="8"/>
  <c r="CG112" i="8"/>
  <c r="CI112" i="8"/>
  <c r="CJ112" i="8"/>
  <c r="CK112" i="8"/>
  <c r="CL112" i="8"/>
  <c r="CM112" i="8"/>
  <c r="CN112" i="8"/>
  <c r="CO112" i="8"/>
  <c r="CP112" i="8"/>
  <c r="CQ112" i="8"/>
  <c r="B113" i="8"/>
  <c r="C113" i="8"/>
  <c r="D113" i="8"/>
  <c r="E113" i="8"/>
  <c r="F113" i="8"/>
  <c r="G113" i="8"/>
  <c r="I113" i="8"/>
  <c r="K113" i="8"/>
  <c r="M113" i="8"/>
  <c r="O113" i="8"/>
  <c r="Q113" i="8"/>
  <c r="S113" i="8"/>
  <c r="U113" i="8"/>
  <c r="W113" i="8"/>
  <c r="Y113" i="8"/>
  <c r="AA113" i="8"/>
  <c r="AC113" i="8"/>
  <c r="AE113" i="8"/>
  <c r="AG113" i="8"/>
  <c r="AI113" i="8"/>
  <c r="AK113" i="8"/>
  <c r="AM113" i="8"/>
  <c r="AO113" i="8"/>
  <c r="AQ113" i="8"/>
  <c r="AS113" i="8"/>
  <c r="AU113" i="8"/>
  <c r="AW113" i="8"/>
  <c r="AY113" i="8"/>
  <c r="BA113" i="8"/>
  <c r="BC113" i="8"/>
  <c r="BE113" i="8"/>
  <c r="BG113" i="8"/>
  <c r="BI113" i="8"/>
  <c r="BK113" i="8"/>
  <c r="BM113" i="8"/>
  <c r="BO113" i="8"/>
  <c r="BQ113" i="8"/>
  <c r="BS113" i="8"/>
  <c r="BU113" i="8"/>
  <c r="BW113" i="8"/>
  <c r="BY113" i="8"/>
  <c r="CA113" i="8"/>
  <c r="CC113" i="8"/>
  <c r="CE113" i="8"/>
  <c r="CG113" i="8"/>
  <c r="CI113" i="8"/>
  <c r="CJ113" i="8"/>
  <c r="CK113" i="8"/>
  <c r="CL113" i="8"/>
  <c r="CM113" i="8"/>
  <c r="CN113" i="8"/>
  <c r="CO113" i="8"/>
  <c r="CP113" i="8"/>
  <c r="CQ113" i="8"/>
  <c r="B114" i="8"/>
  <c r="C114" i="8"/>
  <c r="D114" i="8"/>
  <c r="E114" i="8"/>
  <c r="F114" i="8"/>
  <c r="G114" i="8"/>
  <c r="I114" i="8"/>
  <c r="K114" i="8"/>
  <c r="M114" i="8"/>
  <c r="O114" i="8"/>
  <c r="Q114" i="8"/>
  <c r="S114" i="8"/>
  <c r="U114" i="8"/>
  <c r="W114" i="8"/>
  <c r="Y114" i="8"/>
  <c r="AA114" i="8"/>
  <c r="AC114" i="8"/>
  <c r="AE114" i="8"/>
  <c r="AG114" i="8"/>
  <c r="AI114" i="8"/>
  <c r="AK114" i="8"/>
  <c r="AM114" i="8"/>
  <c r="AO114" i="8"/>
  <c r="AQ114" i="8"/>
  <c r="AS114" i="8"/>
  <c r="AU114" i="8"/>
  <c r="AW114" i="8"/>
  <c r="AY114" i="8"/>
  <c r="BA114" i="8"/>
  <c r="BC114" i="8"/>
  <c r="BE114" i="8"/>
  <c r="BG114" i="8"/>
  <c r="BI114" i="8"/>
  <c r="BK114" i="8"/>
  <c r="BM114" i="8"/>
  <c r="BO114" i="8"/>
  <c r="BQ114" i="8"/>
  <c r="BS114" i="8"/>
  <c r="BU114" i="8"/>
  <c r="BW114" i="8"/>
  <c r="BY114" i="8"/>
  <c r="CA114" i="8"/>
  <c r="CC114" i="8"/>
  <c r="CE114" i="8"/>
  <c r="CG114" i="8"/>
  <c r="CI114" i="8"/>
  <c r="CJ114" i="8"/>
  <c r="CK114" i="8"/>
  <c r="CL114" i="8"/>
  <c r="CM114" i="8"/>
  <c r="CN114" i="8"/>
  <c r="CO114" i="8"/>
  <c r="CP114" i="8"/>
  <c r="CQ114" i="8"/>
  <c r="B115" i="8"/>
  <c r="C115" i="8"/>
  <c r="D115" i="8"/>
  <c r="E115" i="8"/>
  <c r="F115" i="8"/>
  <c r="G115" i="8"/>
  <c r="I115" i="8"/>
  <c r="K115" i="8"/>
  <c r="M115" i="8"/>
  <c r="O115" i="8"/>
  <c r="Q115" i="8"/>
  <c r="S115" i="8"/>
  <c r="U115" i="8"/>
  <c r="W115" i="8"/>
  <c r="Y115" i="8"/>
  <c r="AA115" i="8"/>
  <c r="AC115" i="8"/>
  <c r="AE115" i="8"/>
  <c r="AG115" i="8"/>
  <c r="AI115" i="8"/>
  <c r="AK115" i="8"/>
  <c r="AM115" i="8"/>
  <c r="AO115" i="8"/>
  <c r="AQ115" i="8"/>
  <c r="AS115" i="8"/>
  <c r="AU115" i="8"/>
  <c r="AW115" i="8"/>
  <c r="AY115" i="8"/>
  <c r="BA115" i="8"/>
  <c r="BC115" i="8"/>
  <c r="BE115" i="8"/>
  <c r="BG115" i="8"/>
  <c r="BI115" i="8"/>
  <c r="BK115" i="8"/>
  <c r="BM115" i="8"/>
  <c r="BO115" i="8"/>
  <c r="BQ115" i="8"/>
  <c r="BS115" i="8"/>
  <c r="BU115" i="8"/>
  <c r="BW115" i="8"/>
  <c r="BY115" i="8"/>
  <c r="CA115" i="8"/>
  <c r="CC115" i="8"/>
  <c r="CE115" i="8"/>
  <c r="CG115" i="8"/>
  <c r="CI115" i="8"/>
  <c r="CJ115" i="8"/>
  <c r="CK115" i="8"/>
  <c r="CL115" i="8"/>
  <c r="CM115" i="8"/>
  <c r="CN115" i="8"/>
  <c r="CO115" i="8"/>
  <c r="CP115" i="8"/>
  <c r="CQ115" i="8"/>
  <c r="B116" i="8"/>
  <c r="C116" i="8"/>
  <c r="D116" i="8"/>
  <c r="E116" i="8"/>
  <c r="F116" i="8"/>
  <c r="G116" i="8"/>
  <c r="I116" i="8"/>
  <c r="K116" i="8"/>
  <c r="M116" i="8"/>
  <c r="O116" i="8"/>
  <c r="Q116" i="8"/>
  <c r="S116" i="8"/>
  <c r="U116" i="8"/>
  <c r="W116" i="8"/>
  <c r="Y116" i="8"/>
  <c r="AA116" i="8"/>
  <c r="AC116" i="8"/>
  <c r="AE116" i="8"/>
  <c r="AG116" i="8"/>
  <c r="AI116" i="8"/>
  <c r="AK116" i="8"/>
  <c r="AM116" i="8"/>
  <c r="AO116" i="8"/>
  <c r="AQ116" i="8"/>
  <c r="AS116" i="8"/>
  <c r="AU116" i="8"/>
  <c r="AW116" i="8"/>
  <c r="AY116" i="8"/>
  <c r="BA116" i="8"/>
  <c r="BC116" i="8"/>
  <c r="BE116" i="8"/>
  <c r="BG116" i="8"/>
  <c r="BI116" i="8"/>
  <c r="BK116" i="8"/>
  <c r="BM116" i="8"/>
  <c r="BO116" i="8"/>
  <c r="BQ116" i="8"/>
  <c r="BS116" i="8"/>
  <c r="BU116" i="8"/>
  <c r="BW116" i="8"/>
  <c r="BY116" i="8"/>
  <c r="CA116" i="8"/>
  <c r="CC116" i="8"/>
  <c r="CE116" i="8"/>
  <c r="CG116" i="8"/>
  <c r="CI116" i="8"/>
  <c r="CJ116" i="8"/>
  <c r="CK116" i="8"/>
  <c r="CL116" i="8"/>
  <c r="CM116" i="8"/>
  <c r="CN116" i="8"/>
  <c r="CO116" i="8"/>
  <c r="CP116" i="8"/>
  <c r="CQ116" i="8"/>
  <c r="B117" i="8"/>
  <c r="C117" i="8"/>
  <c r="D117" i="8"/>
  <c r="E117" i="8"/>
  <c r="F117" i="8"/>
  <c r="G117" i="8"/>
  <c r="I117" i="8"/>
  <c r="K117" i="8"/>
  <c r="M117" i="8"/>
  <c r="O117" i="8"/>
  <c r="Q117" i="8"/>
  <c r="S117" i="8"/>
  <c r="U117" i="8"/>
  <c r="W117" i="8"/>
  <c r="Y117" i="8"/>
  <c r="AA117" i="8"/>
  <c r="AC117" i="8"/>
  <c r="AE117" i="8"/>
  <c r="AG117" i="8"/>
  <c r="AI117" i="8"/>
  <c r="AK117" i="8"/>
  <c r="AM117" i="8"/>
  <c r="AO117" i="8"/>
  <c r="AQ117" i="8"/>
  <c r="AS117" i="8"/>
  <c r="AU117" i="8"/>
  <c r="AW117" i="8"/>
  <c r="AY117" i="8"/>
  <c r="BA117" i="8"/>
  <c r="BC117" i="8"/>
  <c r="BE117" i="8"/>
  <c r="BG117" i="8"/>
  <c r="BI117" i="8"/>
  <c r="BK117" i="8"/>
  <c r="BM117" i="8"/>
  <c r="BO117" i="8"/>
  <c r="BQ117" i="8"/>
  <c r="BS117" i="8"/>
  <c r="BU117" i="8"/>
  <c r="BW117" i="8"/>
  <c r="BY117" i="8"/>
  <c r="CA117" i="8"/>
  <c r="CC117" i="8"/>
  <c r="CE117" i="8"/>
  <c r="CG117" i="8"/>
  <c r="CI117" i="8"/>
  <c r="CJ117" i="8"/>
  <c r="CK117" i="8"/>
  <c r="CL117" i="8"/>
  <c r="CM117" i="8"/>
  <c r="CN117" i="8"/>
  <c r="CO117" i="8"/>
  <c r="CP117" i="8"/>
  <c r="CQ117" i="8"/>
  <c r="B118" i="8"/>
  <c r="C118" i="8"/>
  <c r="D118" i="8"/>
  <c r="E118" i="8"/>
  <c r="F118" i="8"/>
  <c r="G118" i="8"/>
  <c r="I118" i="8"/>
  <c r="K118" i="8"/>
  <c r="M118" i="8"/>
  <c r="O118" i="8"/>
  <c r="Q118" i="8"/>
  <c r="S118" i="8"/>
  <c r="U118" i="8"/>
  <c r="W118" i="8"/>
  <c r="Y118" i="8"/>
  <c r="AA118" i="8"/>
  <c r="AC118" i="8"/>
  <c r="AE118" i="8"/>
  <c r="AG118" i="8"/>
  <c r="AI118" i="8"/>
  <c r="AK118" i="8"/>
  <c r="AM118" i="8"/>
  <c r="AO118" i="8"/>
  <c r="AQ118" i="8"/>
  <c r="AS118" i="8"/>
  <c r="AU118" i="8"/>
  <c r="AW118" i="8"/>
  <c r="AY118" i="8"/>
  <c r="BA118" i="8"/>
  <c r="BC118" i="8"/>
  <c r="BE118" i="8"/>
  <c r="BG118" i="8"/>
  <c r="BI118" i="8"/>
  <c r="BK118" i="8"/>
  <c r="BM118" i="8"/>
  <c r="BO118" i="8"/>
  <c r="BQ118" i="8"/>
  <c r="BS118" i="8"/>
  <c r="BU118" i="8"/>
  <c r="BW118" i="8"/>
  <c r="BY118" i="8"/>
  <c r="CA118" i="8"/>
  <c r="CC118" i="8"/>
  <c r="CE118" i="8"/>
  <c r="CG118" i="8"/>
  <c r="CI118" i="8"/>
  <c r="CJ118" i="8"/>
  <c r="CK118" i="8"/>
  <c r="CL118" i="8"/>
  <c r="CM118" i="8"/>
  <c r="CN118" i="8"/>
  <c r="CO118" i="8"/>
  <c r="CP118" i="8"/>
  <c r="CQ118" i="8"/>
  <c r="B119" i="8"/>
  <c r="C119" i="8"/>
  <c r="D119" i="8"/>
  <c r="E119" i="8"/>
  <c r="F119" i="8"/>
  <c r="G119" i="8"/>
  <c r="I119" i="8"/>
  <c r="K119" i="8"/>
  <c r="M119" i="8"/>
  <c r="O119" i="8"/>
  <c r="Q119" i="8"/>
  <c r="S119" i="8"/>
  <c r="U119" i="8"/>
  <c r="W119" i="8"/>
  <c r="Y119" i="8"/>
  <c r="AA119" i="8"/>
  <c r="AC119" i="8"/>
  <c r="AE119" i="8"/>
  <c r="AG119" i="8"/>
  <c r="AI119" i="8"/>
  <c r="AK119" i="8"/>
  <c r="AM119" i="8"/>
  <c r="AO119" i="8"/>
  <c r="AQ119" i="8"/>
  <c r="AS119" i="8"/>
  <c r="AU119" i="8"/>
  <c r="AW119" i="8"/>
  <c r="AY119" i="8"/>
  <c r="BA119" i="8"/>
  <c r="BC119" i="8"/>
  <c r="BE119" i="8"/>
  <c r="BG119" i="8"/>
  <c r="BI119" i="8"/>
  <c r="BK119" i="8"/>
  <c r="BM119" i="8"/>
  <c r="BO119" i="8"/>
  <c r="BQ119" i="8"/>
  <c r="BS119" i="8"/>
  <c r="BU119" i="8"/>
  <c r="BW119" i="8"/>
  <c r="BY119" i="8"/>
  <c r="CA119" i="8"/>
  <c r="CC119" i="8"/>
  <c r="CE119" i="8"/>
  <c r="CG119" i="8"/>
  <c r="CI119" i="8"/>
  <c r="CJ119" i="8"/>
  <c r="CK119" i="8"/>
  <c r="CL119" i="8"/>
  <c r="CM119" i="8"/>
  <c r="CN119" i="8"/>
  <c r="CO119" i="8"/>
  <c r="CP119" i="8"/>
  <c r="CQ119" i="8"/>
  <c r="B120" i="8"/>
  <c r="C120" i="8"/>
  <c r="D120" i="8"/>
  <c r="E120" i="8"/>
  <c r="F120" i="8"/>
  <c r="G120" i="8"/>
  <c r="I120" i="8"/>
  <c r="K120" i="8"/>
  <c r="M120" i="8"/>
  <c r="O120" i="8"/>
  <c r="Q120" i="8"/>
  <c r="S120" i="8"/>
  <c r="U120" i="8"/>
  <c r="W120" i="8"/>
  <c r="Y120" i="8"/>
  <c r="AA120" i="8"/>
  <c r="AC120" i="8"/>
  <c r="AE120" i="8"/>
  <c r="AG120" i="8"/>
  <c r="AI120" i="8"/>
  <c r="AK120" i="8"/>
  <c r="AM120" i="8"/>
  <c r="AO120" i="8"/>
  <c r="AQ120" i="8"/>
  <c r="AS120" i="8"/>
  <c r="AU120" i="8"/>
  <c r="AW120" i="8"/>
  <c r="AY120" i="8"/>
  <c r="BA120" i="8"/>
  <c r="BC120" i="8"/>
  <c r="BE120" i="8"/>
  <c r="BG120" i="8"/>
  <c r="BI120" i="8"/>
  <c r="BK120" i="8"/>
  <c r="BM120" i="8"/>
  <c r="BO120" i="8"/>
  <c r="BQ120" i="8"/>
  <c r="BS120" i="8"/>
  <c r="BU120" i="8"/>
  <c r="BW120" i="8"/>
  <c r="BY120" i="8"/>
  <c r="CA120" i="8"/>
  <c r="CC120" i="8"/>
  <c r="CE120" i="8"/>
  <c r="CG120" i="8"/>
  <c r="CI120" i="8"/>
  <c r="CJ120" i="8"/>
  <c r="CK120" i="8"/>
  <c r="CL120" i="8"/>
  <c r="CM120" i="8"/>
  <c r="CN120" i="8"/>
  <c r="CO120" i="8"/>
  <c r="CP120" i="8"/>
  <c r="CQ120" i="8"/>
  <c r="B121" i="8"/>
  <c r="C121" i="8"/>
  <c r="D121" i="8"/>
  <c r="E121" i="8"/>
  <c r="F121" i="8"/>
  <c r="G121" i="8"/>
  <c r="I121" i="8"/>
  <c r="K121" i="8"/>
  <c r="M121" i="8"/>
  <c r="O121" i="8"/>
  <c r="Q121" i="8"/>
  <c r="S121" i="8"/>
  <c r="U121" i="8"/>
  <c r="W121" i="8"/>
  <c r="Y121" i="8"/>
  <c r="AA121" i="8"/>
  <c r="AC121" i="8"/>
  <c r="AE121" i="8"/>
  <c r="AG121" i="8"/>
  <c r="AI121" i="8"/>
  <c r="AK121" i="8"/>
  <c r="AM121" i="8"/>
  <c r="AO121" i="8"/>
  <c r="AQ121" i="8"/>
  <c r="AS121" i="8"/>
  <c r="AU121" i="8"/>
  <c r="AW121" i="8"/>
  <c r="AY121" i="8"/>
  <c r="BA121" i="8"/>
  <c r="BC121" i="8"/>
  <c r="BE121" i="8"/>
  <c r="BG121" i="8"/>
  <c r="BI121" i="8"/>
  <c r="BK121" i="8"/>
  <c r="BM121" i="8"/>
  <c r="BO121" i="8"/>
  <c r="BQ121" i="8"/>
  <c r="BS121" i="8"/>
  <c r="BU121" i="8"/>
  <c r="BW121" i="8"/>
  <c r="BY121" i="8"/>
  <c r="CA121" i="8"/>
  <c r="CC121" i="8"/>
  <c r="CE121" i="8"/>
  <c r="CG121" i="8"/>
  <c r="CI121" i="8"/>
  <c r="CJ121" i="8"/>
  <c r="CK121" i="8"/>
  <c r="CL121" i="8"/>
  <c r="CM121" i="8"/>
  <c r="CN121" i="8"/>
  <c r="CO121" i="8"/>
  <c r="CP121" i="8"/>
  <c r="CQ121" i="8"/>
  <c r="B122" i="8"/>
  <c r="C122" i="8"/>
  <c r="D122" i="8"/>
  <c r="E122" i="8"/>
  <c r="F122" i="8"/>
  <c r="G122" i="8"/>
  <c r="I122" i="8"/>
  <c r="K122" i="8"/>
  <c r="M122" i="8"/>
  <c r="O122" i="8"/>
  <c r="Q122" i="8"/>
  <c r="S122" i="8"/>
  <c r="U122" i="8"/>
  <c r="W122" i="8"/>
  <c r="Y122" i="8"/>
  <c r="AA122" i="8"/>
  <c r="AC122" i="8"/>
  <c r="AE122" i="8"/>
  <c r="AG122" i="8"/>
  <c r="AI122" i="8"/>
  <c r="AK122" i="8"/>
  <c r="AM122" i="8"/>
  <c r="AO122" i="8"/>
  <c r="AQ122" i="8"/>
  <c r="AS122" i="8"/>
  <c r="AU122" i="8"/>
  <c r="AW122" i="8"/>
  <c r="AY122" i="8"/>
  <c r="BA122" i="8"/>
  <c r="BC122" i="8"/>
  <c r="BE122" i="8"/>
  <c r="BG122" i="8"/>
  <c r="BI122" i="8"/>
  <c r="BK122" i="8"/>
  <c r="BM122" i="8"/>
  <c r="BO122" i="8"/>
  <c r="BQ122" i="8"/>
  <c r="BS122" i="8"/>
  <c r="BU122" i="8"/>
  <c r="BW122" i="8"/>
  <c r="BY122" i="8"/>
  <c r="CA122" i="8"/>
  <c r="CC122" i="8"/>
  <c r="CE122" i="8"/>
  <c r="CG122" i="8"/>
  <c r="CI122" i="8"/>
  <c r="CJ122" i="8"/>
  <c r="CK122" i="8"/>
  <c r="CL122" i="8"/>
  <c r="CM122" i="8"/>
  <c r="CN122" i="8"/>
  <c r="CO122" i="8"/>
  <c r="CP122" i="8"/>
  <c r="CQ122" i="8"/>
  <c r="B123" i="8"/>
  <c r="C123" i="8"/>
  <c r="D123" i="8"/>
  <c r="E123" i="8"/>
  <c r="F123" i="8"/>
  <c r="G123" i="8"/>
  <c r="I123" i="8"/>
  <c r="K123" i="8"/>
  <c r="M123" i="8"/>
  <c r="O123" i="8"/>
  <c r="Q123" i="8"/>
  <c r="S123" i="8"/>
  <c r="U123" i="8"/>
  <c r="W123" i="8"/>
  <c r="Y123" i="8"/>
  <c r="AA123" i="8"/>
  <c r="AC123" i="8"/>
  <c r="AE123" i="8"/>
  <c r="AG123" i="8"/>
  <c r="AI123" i="8"/>
  <c r="AK123" i="8"/>
  <c r="AM123" i="8"/>
  <c r="AO123" i="8"/>
  <c r="AQ123" i="8"/>
  <c r="AS123" i="8"/>
  <c r="AU123" i="8"/>
  <c r="AW123" i="8"/>
  <c r="AY123" i="8"/>
  <c r="BA123" i="8"/>
  <c r="BC123" i="8"/>
  <c r="BE123" i="8"/>
  <c r="BG123" i="8"/>
  <c r="BI123" i="8"/>
  <c r="BK123" i="8"/>
  <c r="BM123" i="8"/>
  <c r="BO123" i="8"/>
  <c r="BQ123" i="8"/>
  <c r="BS123" i="8"/>
  <c r="BU123" i="8"/>
  <c r="BW123" i="8"/>
  <c r="BY123" i="8"/>
  <c r="CA123" i="8"/>
  <c r="CC123" i="8"/>
  <c r="CE123" i="8"/>
  <c r="CG123" i="8"/>
  <c r="CI123" i="8"/>
  <c r="CJ123" i="8"/>
  <c r="CK123" i="8"/>
  <c r="CL123" i="8"/>
  <c r="CM123" i="8"/>
  <c r="CN123" i="8"/>
  <c r="CO123" i="8"/>
  <c r="CP123" i="8"/>
  <c r="CQ123" i="8"/>
  <c r="B124" i="8"/>
  <c r="C124" i="8"/>
  <c r="D124" i="8"/>
  <c r="E124" i="8"/>
  <c r="F124" i="8"/>
  <c r="G124" i="8"/>
  <c r="I124" i="8"/>
  <c r="K124" i="8"/>
  <c r="M124" i="8"/>
  <c r="O124" i="8"/>
  <c r="Q124" i="8"/>
  <c r="S124" i="8"/>
  <c r="U124" i="8"/>
  <c r="W124" i="8"/>
  <c r="Y124" i="8"/>
  <c r="AA124" i="8"/>
  <c r="AC124" i="8"/>
  <c r="AE124" i="8"/>
  <c r="AG124" i="8"/>
  <c r="AI124" i="8"/>
  <c r="AK124" i="8"/>
  <c r="AM124" i="8"/>
  <c r="AO124" i="8"/>
  <c r="AQ124" i="8"/>
  <c r="AS124" i="8"/>
  <c r="AU124" i="8"/>
  <c r="AW124" i="8"/>
  <c r="AY124" i="8"/>
  <c r="BA124" i="8"/>
  <c r="BC124" i="8"/>
  <c r="BE124" i="8"/>
  <c r="BG124" i="8"/>
  <c r="BI124" i="8"/>
  <c r="BK124" i="8"/>
  <c r="BM124" i="8"/>
  <c r="BO124" i="8"/>
  <c r="BQ124" i="8"/>
  <c r="BS124" i="8"/>
  <c r="BU124" i="8"/>
  <c r="BW124" i="8"/>
  <c r="BY124" i="8"/>
  <c r="CA124" i="8"/>
  <c r="CC124" i="8"/>
  <c r="CE124" i="8"/>
  <c r="CG124" i="8"/>
  <c r="CI124" i="8"/>
  <c r="CJ124" i="8"/>
  <c r="CK124" i="8"/>
  <c r="CL124" i="8"/>
  <c r="CM124" i="8"/>
  <c r="CN124" i="8"/>
  <c r="CO124" i="8"/>
  <c r="CP124" i="8"/>
  <c r="CQ124" i="8"/>
  <c r="B125" i="8"/>
  <c r="C125" i="8"/>
  <c r="D125" i="8"/>
  <c r="E125" i="8"/>
  <c r="F125" i="8"/>
  <c r="G125" i="8"/>
  <c r="I125" i="8"/>
  <c r="K125" i="8"/>
  <c r="M125" i="8"/>
  <c r="O125" i="8"/>
  <c r="Q125" i="8"/>
  <c r="S125" i="8"/>
  <c r="U125" i="8"/>
  <c r="W125" i="8"/>
  <c r="Y125" i="8"/>
  <c r="AA125" i="8"/>
  <c r="AC125" i="8"/>
  <c r="AE125" i="8"/>
  <c r="AG125" i="8"/>
  <c r="AI125" i="8"/>
  <c r="AK125" i="8"/>
  <c r="AM125" i="8"/>
  <c r="AO125" i="8"/>
  <c r="AQ125" i="8"/>
  <c r="AS125" i="8"/>
  <c r="AU125" i="8"/>
  <c r="AW125" i="8"/>
  <c r="AY125" i="8"/>
  <c r="BA125" i="8"/>
  <c r="BC125" i="8"/>
  <c r="BE125" i="8"/>
  <c r="BG125" i="8"/>
  <c r="BI125" i="8"/>
  <c r="BK125" i="8"/>
  <c r="BM125" i="8"/>
  <c r="BO125" i="8"/>
  <c r="BQ125" i="8"/>
  <c r="BS125" i="8"/>
  <c r="BU125" i="8"/>
  <c r="BW125" i="8"/>
  <c r="BY125" i="8"/>
  <c r="CA125" i="8"/>
  <c r="CC125" i="8"/>
  <c r="CE125" i="8"/>
  <c r="CG125" i="8"/>
  <c r="CI125" i="8"/>
  <c r="CJ125" i="8"/>
  <c r="CK125" i="8"/>
  <c r="CL125" i="8"/>
  <c r="CM125" i="8"/>
  <c r="CN125" i="8"/>
  <c r="CO125" i="8"/>
  <c r="CP125" i="8"/>
  <c r="CQ125" i="8"/>
  <c r="B126" i="8"/>
  <c r="C126" i="8"/>
  <c r="D126" i="8"/>
  <c r="E126" i="8"/>
  <c r="F126" i="8"/>
  <c r="G126" i="8"/>
  <c r="I126" i="8"/>
  <c r="K126" i="8"/>
  <c r="M126" i="8"/>
  <c r="O126" i="8"/>
  <c r="Q126" i="8"/>
  <c r="S126" i="8"/>
  <c r="U126" i="8"/>
  <c r="W126" i="8"/>
  <c r="Y126" i="8"/>
  <c r="AA126" i="8"/>
  <c r="AC126" i="8"/>
  <c r="AE126" i="8"/>
  <c r="AG126" i="8"/>
  <c r="AI126" i="8"/>
  <c r="AK126" i="8"/>
  <c r="AM126" i="8"/>
  <c r="AO126" i="8"/>
  <c r="AQ126" i="8"/>
  <c r="AS126" i="8"/>
  <c r="AU126" i="8"/>
  <c r="AW126" i="8"/>
  <c r="AY126" i="8"/>
  <c r="BA126" i="8"/>
  <c r="BC126" i="8"/>
  <c r="BE126" i="8"/>
  <c r="BG126" i="8"/>
  <c r="BI126" i="8"/>
  <c r="BK126" i="8"/>
  <c r="BM126" i="8"/>
  <c r="BO126" i="8"/>
  <c r="BQ126" i="8"/>
  <c r="BS126" i="8"/>
  <c r="BU126" i="8"/>
  <c r="BW126" i="8"/>
  <c r="BY126" i="8"/>
  <c r="CA126" i="8"/>
  <c r="CC126" i="8"/>
  <c r="CE126" i="8"/>
  <c r="CG126" i="8"/>
  <c r="CI126" i="8"/>
  <c r="CJ126" i="8"/>
  <c r="CK126" i="8"/>
  <c r="CL126" i="8"/>
  <c r="CM126" i="8"/>
  <c r="CN126" i="8"/>
  <c r="CO126" i="8"/>
  <c r="CP126" i="8"/>
  <c r="CQ126" i="8"/>
  <c r="B127" i="8"/>
  <c r="C127" i="8"/>
  <c r="D127" i="8"/>
  <c r="E127" i="8"/>
  <c r="F127" i="8"/>
  <c r="G127" i="8"/>
  <c r="I127" i="8"/>
  <c r="K127" i="8"/>
  <c r="M127" i="8"/>
  <c r="O127" i="8"/>
  <c r="Q127" i="8"/>
  <c r="S127" i="8"/>
  <c r="U127" i="8"/>
  <c r="W127" i="8"/>
  <c r="Y127" i="8"/>
  <c r="AA127" i="8"/>
  <c r="AC127" i="8"/>
  <c r="AE127" i="8"/>
  <c r="AG127" i="8"/>
  <c r="AI127" i="8"/>
  <c r="AK127" i="8"/>
  <c r="AM127" i="8"/>
  <c r="AO127" i="8"/>
  <c r="AQ127" i="8"/>
  <c r="AS127" i="8"/>
  <c r="AU127" i="8"/>
  <c r="AW127" i="8"/>
  <c r="AY127" i="8"/>
  <c r="BA127" i="8"/>
  <c r="BC127" i="8"/>
  <c r="BE127" i="8"/>
  <c r="BG127" i="8"/>
  <c r="BI127" i="8"/>
  <c r="BK127" i="8"/>
  <c r="BM127" i="8"/>
  <c r="BO127" i="8"/>
  <c r="BQ127" i="8"/>
  <c r="BS127" i="8"/>
  <c r="BU127" i="8"/>
  <c r="BW127" i="8"/>
  <c r="BY127" i="8"/>
  <c r="CA127" i="8"/>
  <c r="CC127" i="8"/>
  <c r="CE127" i="8"/>
  <c r="CG127" i="8"/>
  <c r="CI127" i="8"/>
  <c r="CJ127" i="8"/>
  <c r="CK127" i="8"/>
  <c r="CL127" i="8"/>
  <c r="CM127" i="8"/>
  <c r="CN127" i="8"/>
  <c r="CO127" i="8"/>
  <c r="CP127" i="8"/>
  <c r="CQ127" i="8"/>
  <c r="CO110" i="3" l="1"/>
  <c r="J14" i="5" l="1"/>
  <c r="J15" i="5"/>
  <c r="J16" i="5"/>
  <c r="J19" i="5"/>
  <c r="J20" i="5"/>
  <c r="J21" i="5"/>
  <c r="J22" i="5"/>
  <c r="J23" i="5"/>
  <c r="J24" i="5"/>
  <c r="J25" i="5"/>
  <c r="J26" i="5"/>
  <c r="J27" i="5"/>
  <c r="J28" i="5"/>
  <c r="J29" i="5"/>
  <c r="J31" i="5"/>
  <c r="J32" i="5"/>
  <c r="J33" i="5"/>
  <c r="J34" i="5"/>
  <c r="J35" i="5"/>
  <c r="J36" i="5"/>
  <c r="J37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4" i="5"/>
  <c r="J75" i="5"/>
  <c r="J76" i="5"/>
  <c r="J77" i="5"/>
  <c r="J78" i="5"/>
  <c r="J79" i="5"/>
  <c r="J81" i="5"/>
  <c r="J83" i="5"/>
  <c r="J84" i="5"/>
  <c r="J85" i="5"/>
  <c r="J86" i="5"/>
  <c r="J88" i="5"/>
  <c r="J89" i="5"/>
  <c r="J90" i="5"/>
  <c r="J91" i="5"/>
  <c r="J92" i="5"/>
  <c r="J93" i="5"/>
  <c r="J94" i="5"/>
  <c r="J95" i="5"/>
  <c r="J96" i="5"/>
  <c r="J97" i="5"/>
  <c r="J99" i="5"/>
  <c r="J100" i="5"/>
  <c r="I14" i="5"/>
  <c r="I15" i="5"/>
  <c r="I16" i="5"/>
  <c r="I19" i="5"/>
  <c r="I20" i="5"/>
  <c r="I21" i="5"/>
  <c r="I22" i="5"/>
  <c r="I23" i="5"/>
  <c r="I24" i="5"/>
  <c r="I25" i="5"/>
  <c r="I26" i="5"/>
  <c r="I27" i="5"/>
  <c r="I28" i="5"/>
  <c r="I29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4" i="5"/>
  <c r="I75" i="5"/>
  <c r="I76" i="5"/>
  <c r="I77" i="5"/>
  <c r="I78" i="5"/>
  <c r="I79" i="5"/>
  <c r="I81" i="5"/>
  <c r="I83" i="5"/>
  <c r="I84" i="5"/>
  <c r="I85" i="5"/>
  <c r="I86" i="5"/>
  <c r="I88" i="5"/>
  <c r="I89" i="5"/>
  <c r="I90" i="5"/>
  <c r="I91" i="5"/>
  <c r="I92" i="5"/>
  <c r="I93" i="5"/>
  <c r="I94" i="5"/>
  <c r="I95" i="5"/>
  <c r="I96" i="5"/>
  <c r="I97" i="5"/>
  <c r="I99" i="5"/>
  <c r="I100" i="5"/>
  <c r="H14" i="5"/>
  <c r="H15" i="5"/>
  <c r="H16" i="5"/>
  <c r="H19" i="5"/>
  <c r="H20" i="5"/>
  <c r="H21" i="5"/>
  <c r="H22" i="5"/>
  <c r="H23" i="5"/>
  <c r="H24" i="5"/>
  <c r="H25" i="5"/>
  <c r="H26" i="5"/>
  <c r="H27" i="5"/>
  <c r="H28" i="5"/>
  <c r="H29" i="5"/>
  <c r="H31" i="5"/>
  <c r="H32" i="5"/>
  <c r="H33" i="5"/>
  <c r="H34" i="5"/>
  <c r="H35" i="5"/>
  <c r="H36" i="5"/>
  <c r="H37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4" i="5"/>
  <c r="H75" i="5"/>
  <c r="H76" i="5"/>
  <c r="H77" i="5"/>
  <c r="H78" i="5"/>
  <c r="H79" i="5"/>
  <c r="H81" i="5"/>
  <c r="H83" i="5"/>
  <c r="H84" i="5"/>
  <c r="H85" i="5"/>
  <c r="H86" i="5"/>
  <c r="H88" i="5"/>
  <c r="H89" i="5"/>
  <c r="H90" i="5"/>
  <c r="H91" i="5"/>
  <c r="H92" i="5"/>
  <c r="H93" i="5"/>
  <c r="H94" i="5"/>
  <c r="H95" i="5"/>
  <c r="H96" i="5"/>
  <c r="H97" i="5"/>
  <c r="H99" i="5"/>
  <c r="H100" i="5"/>
  <c r="G14" i="5"/>
  <c r="G15" i="5"/>
  <c r="G16" i="5"/>
  <c r="G19" i="5"/>
  <c r="G20" i="5"/>
  <c r="G21" i="5"/>
  <c r="G22" i="5"/>
  <c r="G23" i="5"/>
  <c r="G24" i="5"/>
  <c r="G25" i="5"/>
  <c r="G26" i="5"/>
  <c r="G27" i="5"/>
  <c r="G28" i="5"/>
  <c r="G29" i="5"/>
  <c r="G31" i="5"/>
  <c r="G32" i="5"/>
  <c r="G33" i="5"/>
  <c r="G34" i="5"/>
  <c r="G35" i="5"/>
  <c r="G36" i="5"/>
  <c r="G37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4" i="5"/>
  <c r="G75" i="5"/>
  <c r="G76" i="5"/>
  <c r="G77" i="5"/>
  <c r="G78" i="5"/>
  <c r="G79" i="5"/>
  <c r="G81" i="5"/>
  <c r="G83" i="5"/>
  <c r="G84" i="5"/>
  <c r="G85" i="5"/>
  <c r="G86" i="5"/>
  <c r="G88" i="5"/>
  <c r="G89" i="5"/>
  <c r="G90" i="5"/>
  <c r="G91" i="5"/>
  <c r="G92" i="5"/>
  <c r="G93" i="5"/>
  <c r="G94" i="5"/>
  <c r="G95" i="5"/>
  <c r="G96" i="5"/>
  <c r="G97" i="5"/>
  <c r="G99" i="5"/>
  <c r="G100" i="5"/>
  <c r="G13" i="5"/>
  <c r="CI15" i="3" l="1"/>
  <c r="CJ15" i="3"/>
  <c r="CK15" i="3"/>
  <c r="CL15" i="3"/>
  <c r="P13" i="8"/>
  <c r="DJ10" i="8"/>
  <c r="AD11" i="8"/>
  <c r="J16" i="3"/>
  <c r="L16" i="3"/>
  <c r="J17" i="3"/>
  <c r="L17" i="3"/>
  <c r="J18" i="3"/>
  <c r="L18" i="3"/>
  <c r="J19" i="3"/>
  <c r="L19" i="3"/>
  <c r="J20" i="3"/>
  <c r="L20" i="3"/>
  <c r="J21" i="3"/>
  <c r="L21" i="3"/>
  <c r="J22" i="3"/>
  <c r="L22" i="3"/>
  <c r="J23" i="3"/>
  <c r="L23" i="3"/>
  <c r="J24" i="3"/>
  <c r="L24" i="3"/>
  <c r="J25" i="3"/>
  <c r="L25" i="3"/>
  <c r="J26" i="3"/>
  <c r="L26" i="3"/>
  <c r="J27" i="3"/>
  <c r="L27" i="3"/>
  <c r="J28" i="3"/>
  <c r="L28" i="3"/>
  <c r="J29" i="3"/>
  <c r="L29" i="3"/>
  <c r="J30" i="3"/>
  <c r="L30" i="3"/>
  <c r="J31" i="3"/>
  <c r="L31" i="3"/>
  <c r="J32" i="3"/>
  <c r="L32" i="3"/>
  <c r="J33" i="3"/>
  <c r="L33" i="3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DC110" i="8"/>
  <c r="DB109" i="8"/>
  <c r="CY110" i="8"/>
  <c r="CX109" i="8"/>
  <c r="CX105" i="8"/>
  <c r="DA10" i="8" s="1"/>
  <c r="DB103" i="8"/>
  <c r="DJ9" i="8" l="1"/>
  <c r="DL8" i="8"/>
  <c r="DJ8" i="8"/>
  <c r="DK7" i="8"/>
  <c r="DJ4" i="8"/>
  <c r="DG1" i="8"/>
  <c r="CP70" i="8" l="1"/>
  <c r="CP98" i="8"/>
  <c r="CM35" i="8"/>
  <c r="CM36" i="8"/>
  <c r="CM37" i="8"/>
  <c r="CM38" i="8"/>
  <c r="CM39" i="8"/>
  <c r="CM40" i="8"/>
  <c r="CM41" i="8"/>
  <c r="CM42" i="8"/>
  <c r="CM43" i="8"/>
  <c r="CM44" i="8"/>
  <c r="CM45" i="8"/>
  <c r="CM46" i="8"/>
  <c r="CM47" i="8"/>
  <c r="CM48" i="8"/>
  <c r="CM49" i="8"/>
  <c r="CM50" i="8"/>
  <c r="CM51" i="8"/>
  <c r="CM52" i="8"/>
  <c r="CM53" i="8"/>
  <c r="CM54" i="8"/>
  <c r="CM55" i="8"/>
  <c r="CM56" i="8"/>
  <c r="CM57" i="8"/>
  <c r="CM58" i="8"/>
  <c r="CM59" i="8"/>
  <c r="CM60" i="8"/>
  <c r="CM61" i="8"/>
  <c r="CM62" i="8"/>
  <c r="CM63" i="8"/>
  <c r="CM64" i="8"/>
  <c r="CM65" i="8"/>
  <c r="CM66" i="8"/>
  <c r="CM67" i="8"/>
  <c r="CM68" i="8"/>
  <c r="CM69" i="8"/>
  <c r="CM70" i="8"/>
  <c r="CM71" i="8"/>
  <c r="CM72" i="8"/>
  <c r="CM73" i="8"/>
  <c r="CM74" i="8"/>
  <c r="CM75" i="8"/>
  <c r="CM76" i="8"/>
  <c r="CM77" i="8"/>
  <c r="CM78" i="8"/>
  <c r="CM79" i="8"/>
  <c r="CM80" i="8"/>
  <c r="CM81" i="8"/>
  <c r="CM82" i="8"/>
  <c r="CM83" i="8"/>
  <c r="CM84" i="8"/>
  <c r="CM85" i="8"/>
  <c r="CM86" i="8"/>
  <c r="CM87" i="8"/>
  <c r="CM88" i="8"/>
  <c r="CM89" i="8"/>
  <c r="CM90" i="8"/>
  <c r="CM91" i="8"/>
  <c r="CM92" i="8"/>
  <c r="CM93" i="8"/>
  <c r="CM94" i="8"/>
  <c r="CM95" i="8"/>
  <c r="CM96" i="8"/>
  <c r="CM97" i="8"/>
  <c r="CM98" i="8"/>
  <c r="CM99" i="8"/>
  <c r="CM100" i="8"/>
  <c r="CM128" i="8"/>
  <c r="CL35" i="8"/>
  <c r="CL36" i="8"/>
  <c r="CL37" i="8"/>
  <c r="CL38" i="8"/>
  <c r="CL39" i="8"/>
  <c r="CL40" i="8"/>
  <c r="CL41" i="8"/>
  <c r="CL42" i="8"/>
  <c r="CL43" i="8"/>
  <c r="CL44" i="8"/>
  <c r="CL45" i="8"/>
  <c r="CL46" i="8"/>
  <c r="CL47" i="8"/>
  <c r="CL48" i="8"/>
  <c r="CL49" i="8"/>
  <c r="CL50" i="8"/>
  <c r="CL51" i="8"/>
  <c r="CL52" i="8"/>
  <c r="CL53" i="8"/>
  <c r="CL54" i="8"/>
  <c r="CL55" i="8"/>
  <c r="CL56" i="8"/>
  <c r="CL57" i="8"/>
  <c r="CL58" i="8"/>
  <c r="CL59" i="8"/>
  <c r="CL60" i="8"/>
  <c r="CL61" i="8"/>
  <c r="CL62" i="8"/>
  <c r="CL63" i="8"/>
  <c r="CL64" i="8"/>
  <c r="CL65" i="8"/>
  <c r="CL66" i="8"/>
  <c r="CL67" i="8"/>
  <c r="CL68" i="8"/>
  <c r="CL69" i="8"/>
  <c r="CL70" i="8"/>
  <c r="CL71" i="8"/>
  <c r="CL72" i="8"/>
  <c r="CL73" i="8"/>
  <c r="CL74" i="8"/>
  <c r="CL75" i="8"/>
  <c r="CL76" i="8"/>
  <c r="CL77" i="8"/>
  <c r="CL78" i="8"/>
  <c r="CL79" i="8"/>
  <c r="CL80" i="8"/>
  <c r="CL81" i="8"/>
  <c r="CL82" i="8"/>
  <c r="CL83" i="8"/>
  <c r="CL84" i="8"/>
  <c r="CL85" i="8"/>
  <c r="CL86" i="8"/>
  <c r="CL87" i="8"/>
  <c r="CL88" i="8"/>
  <c r="CL89" i="8"/>
  <c r="CL90" i="8"/>
  <c r="CL91" i="8"/>
  <c r="CL92" i="8"/>
  <c r="CL93" i="8"/>
  <c r="CL94" i="8"/>
  <c r="CL95" i="8"/>
  <c r="CL96" i="8"/>
  <c r="CL97" i="8"/>
  <c r="CL98" i="8"/>
  <c r="CL99" i="8"/>
  <c r="CL100" i="8"/>
  <c r="CL128" i="8"/>
  <c r="CK35" i="8"/>
  <c r="CK36" i="8"/>
  <c r="CK37" i="8"/>
  <c r="CK38" i="8"/>
  <c r="CK39" i="8"/>
  <c r="CK40" i="8"/>
  <c r="CK41" i="8"/>
  <c r="CK42" i="8"/>
  <c r="CK43" i="8"/>
  <c r="CK44" i="8"/>
  <c r="CK45" i="8"/>
  <c r="CK46" i="8"/>
  <c r="CK47" i="8"/>
  <c r="CK48" i="8"/>
  <c r="CK49" i="8"/>
  <c r="CK50" i="8"/>
  <c r="CK51" i="8"/>
  <c r="CK52" i="8"/>
  <c r="CK53" i="8"/>
  <c r="CK54" i="8"/>
  <c r="CK55" i="8"/>
  <c r="CK56" i="8"/>
  <c r="CK57" i="8"/>
  <c r="CK58" i="8"/>
  <c r="CK59" i="8"/>
  <c r="CK60" i="8"/>
  <c r="CK61" i="8"/>
  <c r="CK62" i="8"/>
  <c r="CK63" i="8"/>
  <c r="CK64" i="8"/>
  <c r="CK65" i="8"/>
  <c r="CK66" i="8"/>
  <c r="CK67" i="8"/>
  <c r="CK68" i="8"/>
  <c r="CK69" i="8"/>
  <c r="CK70" i="8"/>
  <c r="CK71" i="8"/>
  <c r="CK72" i="8"/>
  <c r="CK73" i="8"/>
  <c r="CK74" i="8"/>
  <c r="CK75" i="8"/>
  <c r="CK76" i="8"/>
  <c r="CK77" i="8"/>
  <c r="CK78" i="8"/>
  <c r="CK79" i="8"/>
  <c r="CK80" i="8"/>
  <c r="CK81" i="8"/>
  <c r="CK82" i="8"/>
  <c r="CK83" i="8"/>
  <c r="CK84" i="8"/>
  <c r="CK85" i="8"/>
  <c r="CK86" i="8"/>
  <c r="CK87" i="8"/>
  <c r="CK88" i="8"/>
  <c r="CK89" i="8"/>
  <c r="CK90" i="8"/>
  <c r="CK91" i="8"/>
  <c r="CK92" i="8"/>
  <c r="CK93" i="8"/>
  <c r="CK94" i="8"/>
  <c r="CK95" i="8"/>
  <c r="CK96" i="8"/>
  <c r="CK97" i="8"/>
  <c r="CK98" i="8"/>
  <c r="CK99" i="8"/>
  <c r="CK100" i="8"/>
  <c r="CK128" i="8"/>
  <c r="CJ35" i="8"/>
  <c r="CJ36" i="8"/>
  <c r="CJ37" i="8"/>
  <c r="CJ38" i="8"/>
  <c r="CJ39" i="8"/>
  <c r="CJ40" i="8"/>
  <c r="CJ41" i="8"/>
  <c r="CJ42" i="8"/>
  <c r="CJ43" i="8"/>
  <c r="CJ44" i="8"/>
  <c r="CJ45" i="8"/>
  <c r="CJ46" i="8"/>
  <c r="CJ47" i="8"/>
  <c r="CJ48" i="8"/>
  <c r="CJ49" i="8"/>
  <c r="CJ50" i="8"/>
  <c r="CJ51" i="8"/>
  <c r="CJ52" i="8"/>
  <c r="CJ53" i="8"/>
  <c r="CJ54" i="8"/>
  <c r="CJ55" i="8"/>
  <c r="CJ56" i="8"/>
  <c r="CJ57" i="8"/>
  <c r="CJ58" i="8"/>
  <c r="CJ59" i="8"/>
  <c r="CJ60" i="8"/>
  <c r="CJ61" i="8"/>
  <c r="CJ62" i="8"/>
  <c r="CJ63" i="8"/>
  <c r="CJ64" i="8"/>
  <c r="CJ65" i="8"/>
  <c r="CJ66" i="8"/>
  <c r="CJ67" i="8"/>
  <c r="CJ68" i="8"/>
  <c r="CJ69" i="8"/>
  <c r="CJ70" i="8"/>
  <c r="CJ71" i="8"/>
  <c r="CJ72" i="8"/>
  <c r="CJ73" i="8"/>
  <c r="CJ74" i="8"/>
  <c r="CJ75" i="8"/>
  <c r="CJ76" i="8"/>
  <c r="CJ77" i="8"/>
  <c r="CJ78" i="8"/>
  <c r="CJ79" i="8"/>
  <c r="CJ80" i="8"/>
  <c r="CJ81" i="8"/>
  <c r="CJ82" i="8"/>
  <c r="CJ83" i="8"/>
  <c r="CJ84" i="8"/>
  <c r="CJ85" i="8"/>
  <c r="CJ86" i="8"/>
  <c r="CJ87" i="8"/>
  <c r="CJ88" i="8"/>
  <c r="CJ89" i="8"/>
  <c r="CJ90" i="8"/>
  <c r="CJ91" i="8"/>
  <c r="CJ92" i="8"/>
  <c r="CJ93" i="8"/>
  <c r="CJ94" i="8"/>
  <c r="CJ95" i="8"/>
  <c r="CJ96" i="8"/>
  <c r="CJ97" i="8"/>
  <c r="CJ98" i="8"/>
  <c r="CJ99" i="8"/>
  <c r="CJ100" i="8"/>
  <c r="CJ128" i="8"/>
  <c r="CI35" i="8"/>
  <c r="CI36" i="8"/>
  <c r="CI37" i="8"/>
  <c r="CI38" i="8"/>
  <c r="CI39" i="8"/>
  <c r="CI40" i="8"/>
  <c r="CI41" i="8"/>
  <c r="CI42" i="8"/>
  <c r="CI43" i="8"/>
  <c r="CI44" i="8"/>
  <c r="CI45" i="8"/>
  <c r="CI46" i="8"/>
  <c r="CI47" i="8"/>
  <c r="CI48" i="8"/>
  <c r="CI49" i="8"/>
  <c r="CI50" i="8"/>
  <c r="CI51" i="8"/>
  <c r="CI52" i="8"/>
  <c r="CI53" i="8"/>
  <c r="CI54" i="8"/>
  <c r="CI55" i="8"/>
  <c r="CI56" i="8"/>
  <c r="CI57" i="8"/>
  <c r="CI58" i="8"/>
  <c r="CI59" i="8"/>
  <c r="CI60" i="8"/>
  <c r="CI61" i="8"/>
  <c r="CI62" i="8"/>
  <c r="CI63" i="8"/>
  <c r="CI64" i="8"/>
  <c r="CI65" i="8"/>
  <c r="CI66" i="8"/>
  <c r="CI67" i="8"/>
  <c r="CI68" i="8"/>
  <c r="CI69" i="8"/>
  <c r="CI70" i="8"/>
  <c r="CI71" i="8"/>
  <c r="CI72" i="8"/>
  <c r="CI73" i="8"/>
  <c r="CI74" i="8"/>
  <c r="CI75" i="8"/>
  <c r="CI76" i="8"/>
  <c r="CI77" i="8"/>
  <c r="CI78" i="8"/>
  <c r="CI79" i="8"/>
  <c r="CI80" i="8"/>
  <c r="CI81" i="8"/>
  <c r="CI82" i="8"/>
  <c r="CI83" i="8"/>
  <c r="CI84" i="8"/>
  <c r="CI85" i="8"/>
  <c r="CI86" i="8"/>
  <c r="CI87" i="8"/>
  <c r="CI88" i="8"/>
  <c r="CI89" i="8"/>
  <c r="CI90" i="8"/>
  <c r="CI91" i="8"/>
  <c r="CI92" i="8"/>
  <c r="CI93" i="8"/>
  <c r="CI94" i="8"/>
  <c r="CI95" i="8"/>
  <c r="CI96" i="8"/>
  <c r="CI97" i="8"/>
  <c r="CI98" i="8"/>
  <c r="CI99" i="8"/>
  <c r="CI100" i="8"/>
  <c r="CI128" i="8"/>
  <c r="CG35" i="8"/>
  <c r="CG36" i="8"/>
  <c r="CG37" i="8"/>
  <c r="CG38" i="8"/>
  <c r="CG39" i="8"/>
  <c r="CG40" i="8"/>
  <c r="CG41" i="8"/>
  <c r="CG42" i="8"/>
  <c r="CG43" i="8"/>
  <c r="CG44" i="8"/>
  <c r="CG45" i="8"/>
  <c r="CG46" i="8"/>
  <c r="CG47" i="8"/>
  <c r="CG48" i="8"/>
  <c r="CG49" i="8"/>
  <c r="CG50" i="8"/>
  <c r="CG51" i="8"/>
  <c r="CG52" i="8"/>
  <c r="CG53" i="8"/>
  <c r="CG54" i="8"/>
  <c r="CG55" i="8"/>
  <c r="CG56" i="8"/>
  <c r="CG57" i="8"/>
  <c r="CG58" i="8"/>
  <c r="CG59" i="8"/>
  <c r="CG60" i="8"/>
  <c r="CG61" i="8"/>
  <c r="CG62" i="8"/>
  <c r="CG63" i="8"/>
  <c r="CG64" i="8"/>
  <c r="CG65" i="8"/>
  <c r="CG66" i="8"/>
  <c r="CG67" i="8"/>
  <c r="CG68" i="8"/>
  <c r="CG69" i="8"/>
  <c r="CG70" i="8"/>
  <c r="CG71" i="8"/>
  <c r="CG72" i="8"/>
  <c r="CG73" i="8"/>
  <c r="CG74" i="8"/>
  <c r="CG75" i="8"/>
  <c r="CG76" i="8"/>
  <c r="CG77" i="8"/>
  <c r="CG78" i="8"/>
  <c r="CG79" i="8"/>
  <c r="CG80" i="8"/>
  <c r="CG81" i="8"/>
  <c r="CG82" i="8"/>
  <c r="CG83" i="8"/>
  <c r="CG84" i="8"/>
  <c r="CG85" i="8"/>
  <c r="CG86" i="8"/>
  <c r="CG87" i="8"/>
  <c r="CG88" i="8"/>
  <c r="CG89" i="8"/>
  <c r="CG90" i="8"/>
  <c r="CG91" i="8"/>
  <c r="CG92" i="8"/>
  <c r="CG93" i="8"/>
  <c r="CG94" i="8"/>
  <c r="CG95" i="8"/>
  <c r="CG96" i="8"/>
  <c r="CG97" i="8"/>
  <c r="CG98" i="8"/>
  <c r="CG99" i="8"/>
  <c r="CG100" i="8"/>
  <c r="CG128" i="8"/>
  <c r="CE35" i="8"/>
  <c r="CE36" i="8"/>
  <c r="CE37" i="8"/>
  <c r="CE38" i="8"/>
  <c r="CE39" i="8"/>
  <c r="CE40" i="8"/>
  <c r="CE41" i="8"/>
  <c r="CE42" i="8"/>
  <c r="CE43" i="8"/>
  <c r="CE44" i="8"/>
  <c r="CE45" i="8"/>
  <c r="CE46" i="8"/>
  <c r="CE47" i="8"/>
  <c r="CE48" i="8"/>
  <c r="CE49" i="8"/>
  <c r="CE50" i="8"/>
  <c r="CE51" i="8"/>
  <c r="CE52" i="8"/>
  <c r="CE53" i="8"/>
  <c r="CE54" i="8"/>
  <c r="CE55" i="8"/>
  <c r="CE56" i="8"/>
  <c r="CE57" i="8"/>
  <c r="CE58" i="8"/>
  <c r="CE59" i="8"/>
  <c r="CE60" i="8"/>
  <c r="CE61" i="8"/>
  <c r="CE62" i="8"/>
  <c r="CE63" i="8"/>
  <c r="CE64" i="8"/>
  <c r="CE65" i="8"/>
  <c r="CE66" i="8"/>
  <c r="CE67" i="8"/>
  <c r="CE68" i="8"/>
  <c r="CE69" i="8"/>
  <c r="CE70" i="8"/>
  <c r="CE71" i="8"/>
  <c r="CE72" i="8"/>
  <c r="CE73" i="8"/>
  <c r="CE74" i="8"/>
  <c r="CE75" i="8"/>
  <c r="CE76" i="8"/>
  <c r="CE77" i="8"/>
  <c r="CE78" i="8"/>
  <c r="CE79" i="8"/>
  <c r="CE80" i="8"/>
  <c r="CE81" i="8"/>
  <c r="CE82" i="8"/>
  <c r="CE83" i="8"/>
  <c r="CE84" i="8"/>
  <c r="CE85" i="8"/>
  <c r="CE86" i="8"/>
  <c r="CE87" i="8"/>
  <c r="CE88" i="8"/>
  <c r="CE89" i="8"/>
  <c r="CE90" i="8"/>
  <c r="CE91" i="8"/>
  <c r="CE92" i="8"/>
  <c r="CE93" i="8"/>
  <c r="CE94" i="8"/>
  <c r="CE95" i="8"/>
  <c r="CE96" i="8"/>
  <c r="CE97" i="8"/>
  <c r="CE98" i="8"/>
  <c r="CE99" i="8"/>
  <c r="CE100" i="8"/>
  <c r="CE128" i="8"/>
  <c r="CC35" i="8"/>
  <c r="CC36" i="8"/>
  <c r="CC37" i="8"/>
  <c r="CC38" i="8"/>
  <c r="CC39" i="8"/>
  <c r="CC40" i="8"/>
  <c r="CC41" i="8"/>
  <c r="CC42" i="8"/>
  <c r="CC43" i="8"/>
  <c r="CC44" i="8"/>
  <c r="CC45" i="8"/>
  <c r="CC46" i="8"/>
  <c r="CC47" i="8"/>
  <c r="CC48" i="8"/>
  <c r="CC49" i="8"/>
  <c r="CC50" i="8"/>
  <c r="CC51" i="8"/>
  <c r="CC52" i="8"/>
  <c r="CC53" i="8"/>
  <c r="CC54" i="8"/>
  <c r="CC55" i="8"/>
  <c r="CC56" i="8"/>
  <c r="CC57" i="8"/>
  <c r="CC58" i="8"/>
  <c r="CC59" i="8"/>
  <c r="CC60" i="8"/>
  <c r="CC61" i="8"/>
  <c r="CC62" i="8"/>
  <c r="CC63" i="8"/>
  <c r="CC64" i="8"/>
  <c r="CC65" i="8"/>
  <c r="CC66" i="8"/>
  <c r="CC67" i="8"/>
  <c r="CC68" i="8"/>
  <c r="CC69" i="8"/>
  <c r="CC70" i="8"/>
  <c r="CC71" i="8"/>
  <c r="CC72" i="8"/>
  <c r="CC73" i="8"/>
  <c r="CC74" i="8"/>
  <c r="CC75" i="8"/>
  <c r="CC76" i="8"/>
  <c r="CC77" i="8"/>
  <c r="CC78" i="8"/>
  <c r="CC79" i="8"/>
  <c r="CC80" i="8"/>
  <c r="CC81" i="8"/>
  <c r="CC82" i="8"/>
  <c r="CC83" i="8"/>
  <c r="CC84" i="8"/>
  <c r="CC85" i="8"/>
  <c r="CC86" i="8"/>
  <c r="CC87" i="8"/>
  <c r="CC88" i="8"/>
  <c r="CC89" i="8"/>
  <c r="CC90" i="8"/>
  <c r="CC91" i="8"/>
  <c r="CC92" i="8"/>
  <c r="CC93" i="8"/>
  <c r="CC94" i="8"/>
  <c r="CC95" i="8"/>
  <c r="CC96" i="8"/>
  <c r="CC97" i="8"/>
  <c r="CC98" i="8"/>
  <c r="CC99" i="8"/>
  <c r="CC100" i="8"/>
  <c r="CC128" i="8"/>
  <c r="CA35" i="8"/>
  <c r="CA36" i="8"/>
  <c r="CA37" i="8"/>
  <c r="CA38" i="8"/>
  <c r="CA39" i="8"/>
  <c r="CA40" i="8"/>
  <c r="CA41" i="8"/>
  <c r="CA42" i="8"/>
  <c r="CA43" i="8"/>
  <c r="CA44" i="8"/>
  <c r="CA45" i="8"/>
  <c r="CA46" i="8"/>
  <c r="CA47" i="8"/>
  <c r="CA48" i="8"/>
  <c r="CA49" i="8"/>
  <c r="CA50" i="8"/>
  <c r="CA51" i="8"/>
  <c r="CA52" i="8"/>
  <c r="CA53" i="8"/>
  <c r="CA54" i="8"/>
  <c r="CA55" i="8"/>
  <c r="CA56" i="8"/>
  <c r="CA57" i="8"/>
  <c r="CA58" i="8"/>
  <c r="CA59" i="8"/>
  <c r="CA60" i="8"/>
  <c r="CA61" i="8"/>
  <c r="CA62" i="8"/>
  <c r="CA63" i="8"/>
  <c r="CA64" i="8"/>
  <c r="CA65" i="8"/>
  <c r="CA66" i="8"/>
  <c r="CA67" i="8"/>
  <c r="CA68" i="8"/>
  <c r="CA69" i="8"/>
  <c r="CA70" i="8"/>
  <c r="CA71" i="8"/>
  <c r="CA72" i="8"/>
  <c r="CA73" i="8"/>
  <c r="CA74" i="8"/>
  <c r="CA75" i="8"/>
  <c r="CA76" i="8"/>
  <c r="CA77" i="8"/>
  <c r="CA78" i="8"/>
  <c r="CA79" i="8"/>
  <c r="CA80" i="8"/>
  <c r="CA81" i="8"/>
  <c r="CA82" i="8"/>
  <c r="CA83" i="8"/>
  <c r="CA84" i="8"/>
  <c r="CA85" i="8"/>
  <c r="CA86" i="8"/>
  <c r="CA87" i="8"/>
  <c r="CA88" i="8"/>
  <c r="CA89" i="8"/>
  <c r="CA90" i="8"/>
  <c r="CA91" i="8"/>
  <c r="CA92" i="8"/>
  <c r="CA93" i="8"/>
  <c r="CA94" i="8"/>
  <c r="CA95" i="8"/>
  <c r="CA96" i="8"/>
  <c r="CA97" i="8"/>
  <c r="CA98" i="8"/>
  <c r="CA99" i="8"/>
  <c r="CA100" i="8"/>
  <c r="CA128" i="8"/>
  <c r="BY35" i="8"/>
  <c r="BY36" i="8"/>
  <c r="BY37" i="8"/>
  <c r="BY38" i="8"/>
  <c r="BY39" i="8"/>
  <c r="BY40" i="8"/>
  <c r="BY41" i="8"/>
  <c r="BY42" i="8"/>
  <c r="BY43" i="8"/>
  <c r="BY44" i="8"/>
  <c r="BY45" i="8"/>
  <c r="BY46" i="8"/>
  <c r="BY47" i="8"/>
  <c r="BY48" i="8"/>
  <c r="BY49" i="8"/>
  <c r="BY50" i="8"/>
  <c r="BY51" i="8"/>
  <c r="BY52" i="8"/>
  <c r="BY53" i="8"/>
  <c r="BY54" i="8"/>
  <c r="BY55" i="8"/>
  <c r="BY56" i="8"/>
  <c r="BY57" i="8"/>
  <c r="BY58" i="8"/>
  <c r="BY59" i="8"/>
  <c r="BY60" i="8"/>
  <c r="BY61" i="8"/>
  <c r="BY62" i="8"/>
  <c r="BY63" i="8"/>
  <c r="BY64" i="8"/>
  <c r="BY65" i="8"/>
  <c r="BY66" i="8"/>
  <c r="BY67" i="8"/>
  <c r="BY68" i="8"/>
  <c r="BY69" i="8"/>
  <c r="BY70" i="8"/>
  <c r="BY71" i="8"/>
  <c r="BY72" i="8"/>
  <c r="BY73" i="8"/>
  <c r="BY74" i="8"/>
  <c r="BY75" i="8"/>
  <c r="BY76" i="8"/>
  <c r="BY77" i="8"/>
  <c r="BY78" i="8"/>
  <c r="BY79" i="8"/>
  <c r="BY80" i="8"/>
  <c r="BY81" i="8"/>
  <c r="BY82" i="8"/>
  <c r="BY83" i="8"/>
  <c r="BY84" i="8"/>
  <c r="BY85" i="8"/>
  <c r="BY86" i="8"/>
  <c r="BY87" i="8"/>
  <c r="BY88" i="8"/>
  <c r="BY89" i="8"/>
  <c r="BY90" i="8"/>
  <c r="BY91" i="8"/>
  <c r="BY92" i="8"/>
  <c r="BY93" i="8"/>
  <c r="BY94" i="8"/>
  <c r="BY95" i="8"/>
  <c r="BY96" i="8"/>
  <c r="BY97" i="8"/>
  <c r="BY98" i="8"/>
  <c r="BY99" i="8"/>
  <c r="BY100" i="8"/>
  <c r="BY128" i="8"/>
  <c r="BW35" i="8"/>
  <c r="BW36" i="8"/>
  <c r="BW37" i="8"/>
  <c r="BW38" i="8"/>
  <c r="BW39" i="8"/>
  <c r="BW40" i="8"/>
  <c r="BW41" i="8"/>
  <c r="BW42" i="8"/>
  <c r="BW43" i="8"/>
  <c r="BW44" i="8"/>
  <c r="BW45" i="8"/>
  <c r="BW46" i="8"/>
  <c r="BW47" i="8"/>
  <c r="BW48" i="8"/>
  <c r="BW49" i="8"/>
  <c r="BW50" i="8"/>
  <c r="BW51" i="8"/>
  <c r="BW52" i="8"/>
  <c r="BW53" i="8"/>
  <c r="BW54" i="8"/>
  <c r="BW55" i="8"/>
  <c r="BW56" i="8"/>
  <c r="BW57" i="8"/>
  <c r="BW58" i="8"/>
  <c r="BW59" i="8"/>
  <c r="BW60" i="8"/>
  <c r="BW61" i="8"/>
  <c r="BW62" i="8"/>
  <c r="BW63" i="8"/>
  <c r="BW64" i="8"/>
  <c r="BW65" i="8"/>
  <c r="BW66" i="8"/>
  <c r="BW67" i="8"/>
  <c r="BW68" i="8"/>
  <c r="BW69" i="8"/>
  <c r="BW70" i="8"/>
  <c r="BW71" i="8"/>
  <c r="BW72" i="8"/>
  <c r="BW73" i="8"/>
  <c r="BW74" i="8"/>
  <c r="BW75" i="8"/>
  <c r="BW76" i="8"/>
  <c r="BW77" i="8"/>
  <c r="BW78" i="8"/>
  <c r="BW79" i="8"/>
  <c r="BW80" i="8"/>
  <c r="BW81" i="8"/>
  <c r="BW82" i="8"/>
  <c r="BW83" i="8"/>
  <c r="BW84" i="8"/>
  <c r="BW85" i="8"/>
  <c r="BW86" i="8"/>
  <c r="BW87" i="8"/>
  <c r="BW88" i="8"/>
  <c r="BW89" i="8"/>
  <c r="BW90" i="8"/>
  <c r="BW91" i="8"/>
  <c r="BW92" i="8"/>
  <c r="BW93" i="8"/>
  <c r="BW94" i="8"/>
  <c r="BW95" i="8"/>
  <c r="BW96" i="8"/>
  <c r="BW97" i="8"/>
  <c r="BW98" i="8"/>
  <c r="BW99" i="8"/>
  <c r="BW100" i="8"/>
  <c r="BW128" i="8"/>
  <c r="BU35" i="8"/>
  <c r="BU36" i="8"/>
  <c r="BU37" i="8"/>
  <c r="BU38" i="8"/>
  <c r="BU39" i="8"/>
  <c r="BU40" i="8"/>
  <c r="BU41" i="8"/>
  <c r="BU42" i="8"/>
  <c r="BU43" i="8"/>
  <c r="BU44" i="8"/>
  <c r="BU45" i="8"/>
  <c r="BU46" i="8"/>
  <c r="BU47" i="8"/>
  <c r="BU48" i="8"/>
  <c r="BU49" i="8"/>
  <c r="BU50" i="8"/>
  <c r="BU51" i="8"/>
  <c r="BU52" i="8"/>
  <c r="BU53" i="8"/>
  <c r="BU54" i="8"/>
  <c r="BU55" i="8"/>
  <c r="BU56" i="8"/>
  <c r="BU57" i="8"/>
  <c r="BU58" i="8"/>
  <c r="BU59" i="8"/>
  <c r="BU60" i="8"/>
  <c r="BU61" i="8"/>
  <c r="BU62" i="8"/>
  <c r="BU63" i="8"/>
  <c r="BU64" i="8"/>
  <c r="BU65" i="8"/>
  <c r="BU66" i="8"/>
  <c r="BU67" i="8"/>
  <c r="BU68" i="8"/>
  <c r="BU69" i="8"/>
  <c r="BU70" i="8"/>
  <c r="BU71" i="8"/>
  <c r="BU72" i="8"/>
  <c r="BU73" i="8"/>
  <c r="BU74" i="8"/>
  <c r="BU75" i="8"/>
  <c r="BU76" i="8"/>
  <c r="BU77" i="8"/>
  <c r="BU78" i="8"/>
  <c r="BU79" i="8"/>
  <c r="BU80" i="8"/>
  <c r="BU81" i="8"/>
  <c r="BU82" i="8"/>
  <c r="BU83" i="8"/>
  <c r="BU84" i="8"/>
  <c r="BU85" i="8"/>
  <c r="BU86" i="8"/>
  <c r="BU87" i="8"/>
  <c r="BU88" i="8"/>
  <c r="BU89" i="8"/>
  <c r="BU90" i="8"/>
  <c r="BU91" i="8"/>
  <c r="BU92" i="8"/>
  <c r="BU93" i="8"/>
  <c r="BU94" i="8"/>
  <c r="BU95" i="8"/>
  <c r="BU96" i="8"/>
  <c r="BU97" i="8"/>
  <c r="BU98" i="8"/>
  <c r="BU99" i="8"/>
  <c r="BU100" i="8"/>
  <c r="BU128" i="8"/>
  <c r="BS35" i="8"/>
  <c r="BS36" i="8"/>
  <c r="BS37" i="8"/>
  <c r="BS38" i="8"/>
  <c r="BS39" i="8"/>
  <c r="BS40" i="8"/>
  <c r="BS41" i="8"/>
  <c r="BS42" i="8"/>
  <c r="BS43" i="8"/>
  <c r="BS44" i="8"/>
  <c r="BS45" i="8"/>
  <c r="BS46" i="8"/>
  <c r="BS47" i="8"/>
  <c r="BS48" i="8"/>
  <c r="BS49" i="8"/>
  <c r="BS50" i="8"/>
  <c r="BS51" i="8"/>
  <c r="BS52" i="8"/>
  <c r="BS53" i="8"/>
  <c r="BS54" i="8"/>
  <c r="BS55" i="8"/>
  <c r="BS56" i="8"/>
  <c r="BS57" i="8"/>
  <c r="BS58" i="8"/>
  <c r="BS59" i="8"/>
  <c r="BS60" i="8"/>
  <c r="BS61" i="8"/>
  <c r="BS62" i="8"/>
  <c r="BS63" i="8"/>
  <c r="BS64" i="8"/>
  <c r="BS65" i="8"/>
  <c r="BS66" i="8"/>
  <c r="BS67" i="8"/>
  <c r="BS68" i="8"/>
  <c r="BS69" i="8"/>
  <c r="BS70" i="8"/>
  <c r="BS71" i="8"/>
  <c r="BS72" i="8"/>
  <c r="BS73" i="8"/>
  <c r="BS74" i="8"/>
  <c r="BS75" i="8"/>
  <c r="BS76" i="8"/>
  <c r="BS77" i="8"/>
  <c r="BS78" i="8"/>
  <c r="BS79" i="8"/>
  <c r="BS80" i="8"/>
  <c r="BS81" i="8"/>
  <c r="BS82" i="8"/>
  <c r="BS83" i="8"/>
  <c r="BS84" i="8"/>
  <c r="BS85" i="8"/>
  <c r="BS86" i="8"/>
  <c r="BS87" i="8"/>
  <c r="BS88" i="8"/>
  <c r="BS89" i="8"/>
  <c r="BS90" i="8"/>
  <c r="BS91" i="8"/>
  <c r="BS92" i="8"/>
  <c r="BS93" i="8"/>
  <c r="BS94" i="8"/>
  <c r="BS95" i="8"/>
  <c r="BS96" i="8"/>
  <c r="BS97" i="8"/>
  <c r="BS98" i="8"/>
  <c r="BS99" i="8"/>
  <c r="BS100" i="8"/>
  <c r="BS128" i="8"/>
  <c r="BQ35" i="8"/>
  <c r="BQ36" i="8"/>
  <c r="BQ37" i="8"/>
  <c r="BQ38" i="8"/>
  <c r="BQ39" i="8"/>
  <c r="BQ40" i="8"/>
  <c r="BQ41" i="8"/>
  <c r="BQ42" i="8"/>
  <c r="BQ43" i="8"/>
  <c r="BQ44" i="8"/>
  <c r="BQ45" i="8"/>
  <c r="BQ46" i="8"/>
  <c r="BQ47" i="8"/>
  <c r="BQ48" i="8"/>
  <c r="BQ49" i="8"/>
  <c r="BQ50" i="8"/>
  <c r="BQ51" i="8"/>
  <c r="BQ52" i="8"/>
  <c r="BQ53" i="8"/>
  <c r="BQ54" i="8"/>
  <c r="BQ55" i="8"/>
  <c r="BQ56" i="8"/>
  <c r="BQ57" i="8"/>
  <c r="BQ58" i="8"/>
  <c r="BQ59" i="8"/>
  <c r="BQ60" i="8"/>
  <c r="BQ61" i="8"/>
  <c r="BQ62" i="8"/>
  <c r="BQ63" i="8"/>
  <c r="BQ64" i="8"/>
  <c r="BQ65" i="8"/>
  <c r="BQ66" i="8"/>
  <c r="BQ67" i="8"/>
  <c r="BQ68" i="8"/>
  <c r="BQ69" i="8"/>
  <c r="BQ70" i="8"/>
  <c r="BQ71" i="8"/>
  <c r="BQ72" i="8"/>
  <c r="BQ73" i="8"/>
  <c r="BQ74" i="8"/>
  <c r="BQ75" i="8"/>
  <c r="BQ76" i="8"/>
  <c r="BQ77" i="8"/>
  <c r="BQ78" i="8"/>
  <c r="BQ79" i="8"/>
  <c r="BQ80" i="8"/>
  <c r="BQ81" i="8"/>
  <c r="BQ82" i="8"/>
  <c r="BQ83" i="8"/>
  <c r="BQ84" i="8"/>
  <c r="BQ85" i="8"/>
  <c r="BQ86" i="8"/>
  <c r="BQ87" i="8"/>
  <c r="BQ88" i="8"/>
  <c r="BQ89" i="8"/>
  <c r="BQ90" i="8"/>
  <c r="BQ91" i="8"/>
  <c r="BQ92" i="8"/>
  <c r="BQ93" i="8"/>
  <c r="BQ94" i="8"/>
  <c r="BQ95" i="8"/>
  <c r="BQ96" i="8"/>
  <c r="BQ97" i="8"/>
  <c r="BQ98" i="8"/>
  <c r="BQ99" i="8"/>
  <c r="BQ100" i="8"/>
  <c r="BQ128" i="8"/>
  <c r="BO35" i="8"/>
  <c r="BO36" i="8"/>
  <c r="BO37" i="8"/>
  <c r="BO38" i="8"/>
  <c r="BO39" i="8"/>
  <c r="BO40" i="8"/>
  <c r="BO41" i="8"/>
  <c r="BO42" i="8"/>
  <c r="BO43" i="8"/>
  <c r="BO44" i="8"/>
  <c r="BO45" i="8"/>
  <c r="BO46" i="8"/>
  <c r="BO47" i="8"/>
  <c r="BO48" i="8"/>
  <c r="BO49" i="8"/>
  <c r="BO50" i="8"/>
  <c r="BO51" i="8"/>
  <c r="BO52" i="8"/>
  <c r="BO53" i="8"/>
  <c r="BO54" i="8"/>
  <c r="BO55" i="8"/>
  <c r="BO56" i="8"/>
  <c r="BO57" i="8"/>
  <c r="BO58" i="8"/>
  <c r="BO59" i="8"/>
  <c r="BO60" i="8"/>
  <c r="BO61" i="8"/>
  <c r="BO62" i="8"/>
  <c r="BO63" i="8"/>
  <c r="BO64" i="8"/>
  <c r="BO65" i="8"/>
  <c r="BO66" i="8"/>
  <c r="BO67" i="8"/>
  <c r="BO68" i="8"/>
  <c r="BO69" i="8"/>
  <c r="BO70" i="8"/>
  <c r="BO71" i="8"/>
  <c r="BO72" i="8"/>
  <c r="BO73" i="8"/>
  <c r="BO74" i="8"/>
  <c r="BO75" i="8"/>
  <c r="BO76" i="8"/>
  <c r="BO77" i="8"/>
  <c r="BO78" i="8"/>
  <c r="BO79" i="8"/>
  <c r="BO80" i="8"/>
  <c r="BO81" i="8"/>
  <c r="BO82" i="8"/>
  <c r="BO83" i="8"/>
  <c r="BO84" i="8"/>
  <c r="BO85" i="8"/>
  <c r="BO86" i="8"/>
  <c r="BO87" i="8"/>
  <c r="BO88" i="8"/>
  <c r="BO89" i="8"/>
  <c r="BO90" i="8"/>
  <c r="BO91" i="8"/>
  <c r="BO92" i="8"/>
  <c r="BO93" i="8"/>
  <c r="BO94" i="8"/>
  <c r="BO95" i="8"/>
  <c r="BO96" i="8"/>
  <c r="BO97" i="8"/>
  <c r="BO98" i="8"/>
  <c r="BO99" i="8"/>
  <c r="BO100" i="8"/>
  <c r="BO128" i="8"/>
  <c r="BM35" i="8"/>
  <c r="BM36" i="8"/>
  <c r="BM37" i="8"/>
  <c r="BM38" i="8"/>
  <c r="BM39" i="8"/>
  <c r="BM40" i="8"/>
  <c r="BM41" i="8"/>
  <c r="BM42" i="8"/>
  <c r="BM43" i="8"/>
  <c r="BM44" i="8"/>
  <c r="BM45" i="8"/>
  <c r="BM46" i="8"/>
  <c r="BM47" i="8"/>
  <c r="BM48" i="8"/>
  <c r="BM49" i="8"/>
  <c r="BM50" i="8"/>
  <c r="BM51" i="8"/>
  <c r="BM52" i="8"/>
  <c r="BM53" i="8"/>
  <c r="BM54" i="8"/>
  <c r="BM55" i="8"/>
  <c r="BM56" i="8"/>
  <c r="BM57" i="8"/>
  <c r="BM58" i="8"/>
  <c r="BM59" i="8"/>
  <c r="BM60" i="8"/>
  <c r="BM61" i="8"/>
  <c r="BM62" i="8"/>
  <c r="BM63" i="8"/>
  <c r="BM64" i="8"/>
  <c r="BM65" i="8"/>
  <c r="BM66" i="8"/>
  <c r="BM67" i="8"/>
  <c r="BM68" i="8"/>
  <c r="BM69" i="8"/>
  <c r="BM70" i="8"/>
  <c r="BM71" i="8"/>
  <c r="BM72" i="8"/>
  <c r="BM73" i="8"/>
  <c r="BM74" i="8"/>
  <c r="BM75" i="8"/>
  <c r="BM76" i="8"/>
  <c r="BM77" i="8"/>
  <c r="BM78" i="8"/>
  <c r="BM79" i="8"/>
  <c r="BM80" i="8"/>
  <c r="BM81" i="8"/>
  <c r="BM82" i="8"/>
  <c r="BM83" i="8"/>
  <c r="BM84" i="8"/>
  <c r="BM85" i="8"/>
  <c r="BM86" i="8"/>
  <c r="BM87" i="8"/>
  <c r="BM88" i="8"/>
  <c r="BM89" i="8"/>
  <c r="BM90" i="8"/>
  <c r="BM91" i="8"/>
  <c r="BM92" i="8"/>
  <c r="BM93" i="8"/>
  <c r="BM94" i="8"/>
  <c r="BM95" i="8"/>
  <c r="BM96" i="8"/>
  <c r="BM97" i="8"/>
  <c r="BM98" i="8"/>
  <c r="BM99" i="8"/>
  <c r="BM100" i="8"/>
  <c r="BM128" i="8"/>
  <c r="BK35" i="8"/>
  <c r="BK36" i="8"/>
  <c r="BK37" i="8"/>
  <c r="BK38" i="8"/>
  <c r="BK39" i="8"/>
  <c r="BK40" i="8"/>
  <c r="BK41" i="8"/>
  <c r="BK42" i="8"/>
  <c r="BK43" i="8"/>
  <c r="BK44" i="8"/>
  <c r="BK45" i="8"/>
  <c r="BK46" i="8"/>
  <c r="BK47" i="8"/>
  <c r="BK48" i="8"/>
  <c r="BK49" i="8"/>
  <c r="BK50" i="8"/>
  <c r="BK51" i="8"/>
  <c r="BK52" i="8"/>
  <c r="BK53" i="8"/>
  <c r="BK54" i="8"/>
  <c r="BK55" i="8"/>
  <c r="BK56" i="8"/>
  <c r="BK57" i="8"/>
  <c r="BK58" i="8"/>
  <c r="BK59" i="8"/>
  <c r="BK60" i="8"/>
  <c r="BK61" i="8"/>
  <c r="BK62" i="8"/>
  <c r="BK63" i="8"/>
  <c r="BK64" i="8"/>
  <c r="BK65" i="8"/>
  <c r="BK66" i="8"/>
  <c r="BK67" i="8"/>
  <c r="BK68" i="8"/>
  <c r="BK69" i="8"/>
  <c r="BK70" i="8"/>
  <c r="BK71" i="8"/>
  <c r="BK72" i="8"/>
  <c r="BK73" i="8"/>
  <c r="BK74" i="8"/>
  <c r="BK75" i="8"/>
  <c r="BK76" i="8"/>
  <c r="BK77" i="8"/>
  <c r="BK78" i="8"/>
  <c r="BK79" i="8"/>
  <c r="BK80" i="8"/>
  <c r="BK81" i="8"/>
  <c r="BK82" i="8"/>
  <c r="BK83" i="8"/>
  <c r="BK84" i="8"/>
  <c r="BK85" i="8"/>
  <c r="BK86" i="8"/>
  <c r="BK87" i="8"/>
  <c r="BK88" i="8"/>
  <c r="BK89" i="8"/>
  <c r="BK90" i="8"/>
  <c r="BK91" i="8"/>
  <c r="BK92" i="8"/>
  <c r="BK93" i="8"/>
  <c r="BK94" i="8"/>
  <c r="BK95" i="8"/>
  <c r="BK96" i="8"/>
  <c r="BK97" i="8"/>
  <c r="BK98" i="8"/>
  <c r="BK99" i="8"/>
  <c r="BK100" i="8"/>
  <c r="BK128" i="8"/>
  <c r="BI35" i="8"/>
  <c r="BI36" i="8"/>
  <c r="BI37" i="8"/>
  <c r="BI38" i="8"/>
  <c r="BI39" i="8"/>
  <c r="BI40" i="8"/>
  <c r="BI41" i="8"/>
  <c r="BI42" i="8"/>
  <c r="BI43" i="8"/>
  <c r="BI44" i="8"/>
  <c r="BI45" i="8"/>
  <c r="BI46" i="8"/>
  <c r="BI47" i="8"/>
  <c r="BI48" i="8"/>
  <c r="BI49" i="8"/>
  <c r="BI50" i="8"/>
  <c r="BI51" i="8"/>
  <c r="BI52" i="8"/>
  <c r="BI53" i="8"/>
  <c r="BI54" i="8"/>
  <c r="BI55" i="8"/>
  <c r="BI56" i="8"/>
  <c r="BI57" i="8"/>
  <c r="BI58" i="8"/>
  <c r="BI59" i="8"/>
  <c r="BI60" i="8"/>
  <c r="BI61" i="8"/>
  <c r="BI62" i="8"/>
  <c r="BI63" i="8"/>
  <c r="BI64" i="8"/>
  <c r="BI65" i="8"/>
  <c r="BI66" i="8"/>
  <c r="BI67" i="8"/>
  <c r="BI68" i="8"/>
  <c r="BI69" i="8"/>
  <c r="BI70" i="8"/>
  <c r="BI71" i="8"/>
  <c r="BI72" i="8"/>
  <c r="BI73" i="8"/>
  <c r="BI74" i="8"/>
  <c r="BI75" i="8"/>
  <c r="BI76" i="8"/>
  <c r="BI77" i="8"/>
  <c r="BI78" i="8"/>
  <c r="BI79" i="8"/>
  <c r="BI80" i="8"/>
  <c r="BI81" i="8"/>
  <c r="BI82" i="8"/>
  <c r="BI83" i="8"/>
  <c r="BI84" i="8"/>
  <c r="BI85" i="8"/>
  <c r="BI86" i="8"/>
  <c r="BI87" i="8"/>
  <c r="BI88" i="8"/>
  <c r="BI89" i="8"/>
  <c r="BI90" i="8"/>
  <c r="BI91" i="8"/>
  <c r="BI92" i="8"/>
  <c r="BI93" i="8"/>
  <c r="BI94" i="8"/>
  <c r="BI95" i="8"/>
  <c r="BI96" i="8"/>
  <c r="BI97" i="8"/>
  <c r="BI98" i="8"/>
  <c r="BI99" i="8"/>
  <c r="BI100" i="8"/>
  <c r="BI128" i="8"/>
  <c r="BG35" i="8"/>
  <c r="BG36" i="8"/>
  <c r="BG37" i="8"/>
  <c r="BG38" i="8"/>
  <c r="BG39" i="8"/>
  <c r="BG40" i="8"/>
  <c r="BG41" i="8"/>
  <c r="BG42" i="8"/>
  <c r="BG43" i="8"/>
  <c r="BG44" i="8"/>
  <c r="BG45" i="8"/>
  <c r="BG46" i="8"/>
  <c r="BG47" i="8"/>
  <c r="BG48" i="8"/>
  <c r="BG49" i="8"/>
  <c r="BG50" i="8"/>
  <c r="BG51" i="8"/>
  <c r="BG52" i="8"/>
  <c r="BG53" i="8"/>
  <c r="BG54" i="8"/>
  <c r="BG55" i="8"/>
  <c r="BG56" i="8"/>
  <c r="BG57" i="8"/>
  <c r="BG58" i="8"/>
  <c r="BG59" i="8"/>
  <c r="BG60" i="8"/>
  <c r="BG61" i="8"/>
  <c r="BG62" i="8"/>
  <c r="BG63" i="8"/>
  <c r="BG64" i="8"/>
  <c r="BG65" i="8"/>
  <c r="BG66" i="8"/>
  <c r="BG67" i="8"/>
  <c r="BG68" i="8"/>
  <c r="BG69" i="8"/>
  <c r="BG70" i="8"/>
  <c r="BG71" i="8"/>
  <c r="BG72" i="8"/>
  <c r="BG73" i="8"/>
  <c r="BG74" i="8"/>
  <c r="BG75" i="8"/>
  <c r="BG76" i="8"/>
  <c r="BG77" i="8"/>
  <c r="BG78" i="8"/>
  <c r="BG79" i="8"/>
  <c r="BG80" i="8"/>
  <c r="BG81" i="8"/>
  <c r="BG82" i="8"/>
  <c r="BG83" i="8"/>
  <c r="BG84" i="8"/>
  <c r="BG85" i="8"/>
  <c r="BG86" i="8"/>
  <c r="BG87" i="8"/>
  <c r="BG88" i="8"/>
  <c r="BG89" i="8"/>
  <c r="BG90" i="8"/>
  <c r="BG91" i="8"/>
  <c r="BG92" i="8"/>
  <c r="BG93" i="8"/>
  <c r="BG94" i="8"/>
  <c r="BG95" i="8"/>
  <c r="BG96" i="8"/>
  <c r="BG97" i="8"/>
  <c r="BG98" i="8"/>
  <c r="BG99" i="8"/>
  <c r="BG100" i="8"/>
  <c r="BG128" i="8"/>
  <c r="BE35" i="8"/>
  <c r="BE36" i="8"/>
  <c r="BE37" i="8"/>
  <c r="BE38" i="8"/>
  <c r="BE39" i="8"/>
  <c r="BE40" i="8"/>
  <c r="BE41" i="8"/>
  <c r="BE42" i="8"/>
  <c r="BE43" i="8"/>
  <c r="BE44" i="8"/>
  <c r="BE45" i="8"/>
  <c r="BE46" i="8"/>
  <c r="BE47" i="8"/>
  <c r="BE48" i="8"/>
  <c r="BE49" i="8"/>
  <c r="BE50" i="8"/>
  <c r="BE51" i="8"/>
  <c r="BE52" i="8"/>
  <c r="BE53" i="8"/>
  <c r="BE54" i="8"/>
  <c r="BE55" i="8"/>
  <c r="BE56" i="8"/>
  <c r="BE57" i="8"/>
  <c r="BE58" i="8"/>
  <c r="BE59" i="8"/>
  <c r="BE60" i="8"/>
  <c r="BE61" i="8"/>
  <c r="BE62" i="8"/>
  <c r="BE63" i="8"/>
  <c r="BE64" i="8"/>
  <c r="BE65" i="8"/>
  <c r="BE66" i="8"/>
  <c r="BE67" i="8"/>
  <c r="BE68" i="8"/>
  <c r="BE69" i="8"/>
  <c r="BE70" i="8"/>
  <c r="BE71" i="8"/>
  <c r="BE72" i="8"/>
  <c r="BE73" i="8"/>
  <c r="BE74" i="8"/>
  <c r="BE75" i="8"/>
  <c r="BE76" i="8"/>
  <c r="BE77" i="8"/>
  <c r="BE78" i="8"/>
  <c r="BE79" i="8"/>
  <c r="BE80" i="8"/>
  <c r="BE81" i="8"/>
  <c r="BE82" i="8"/>
  <c r="BE83" i="8"/>
  <c r="BE84" i="8"/>
  <c r="BE85" i="8"/>
  <c r="BE86" i="8"/>
  <c r="BE87" i="8"/>
  <c r="BE88" i="8"/>
  <c r="BE89" i="8"/>
  <c r="BE90" i="8"/>
  <c r="BE91" i="8"/>
  <c r="BE92" i="8"/>
  <c r="BE93" i="8"/>
  <c r="BE94" i="8"/>
  <c r="BE95" i="8"/>
  <c r="BE96" i="8"/>
  <c r="BE97" i="8"/>
  <c r="BE98" i="8"/>
  <c r="BE99" i="8"/>
  <c r="BE100" i="8"/>
  <c r="BE128" i="8"/>
  <c r="BC35" i="8"/>
  <c r="BC36" i="8"/>
  <c r="BC37" i="8"/>
  <c r="BC38" i="8"/>
  <c r="BC39" i="8"/>
  <c r="BC40" i="8"/>
  <c r="BC41" i="8"/>
  <c r="BC42" i="8"/>
  <c r="BC43" i="8"/>
  <c r="BC44" i="8"/>
  <c r="BC45" i="8"/>
  <c r="BC46" i="8"/>
  <c r="BC47" i="8"/>
  <c r="BC48" i="8"/>
  <c r="BC49" i="8"/>
  <c r="BC50" i="8"/>
  <c r="BC51" i="8"/>
  <c r="BC52" i="8"/>
  <c r="BC53" i="8"/>
  <c r="BC54" i="8"/>
  <c r="BC55" i="8"/>
  <c r="BC56" i="8"/>
  <c r="BC57" i="8"/>
  <c r="BC58" i="8"/>
  <c r="BC59" i="8"/>
  <c r="BC60" i="8"/>
  <c r="BC61" i="8"/>
  <c r="BC62" i="8"/>
  <c r="BC63" i="8"/>
  <c r="BC64" i="8"/>
  <c r="BC65" i="8"/>
  <c r="BC66" i="8"/>
  <c r="BC67" i="8"/>
  <c r="BC68" i="8"/>
  <c r="BC69" i="8"/>
  <c r="BC70" i="8"/>
  <c r="BC71" i="8"/>
  <c r="BC72" i="8"/>
  <c r="BC73" i="8"/>
  <c r="BC74" i="8"/>
  <c r="BC75" i="8"/>
  <c r="BC76" i="8"/>
  <c r="BC77" i="8"/>
  <c r="BC78" i="8"/>
  <c r="BC79" i="8"/>
  <c r="BC80" i="8"/>
  <c r="BC81" i="8"/>
  <c r="BC82" i="8"/>
  <c r="BC83" i="8"/>
  <c r="BC84" i="8"/>
  <c r="BC85" i="8"/>
  <c r="BC86" i="8"/>
  <c r="BC87" i="8"/>
  <c r="BC88" i="8"/>
  <c r="BC89" i="8"/>
  <c r="BC90" i="8"/>
  <c r="BC91" i="8"/>
  <c r="BC92" i="8"/>
  <c r="BC93" i="8"/>
  <c r="BC94" i="8"/>
  <c r="BC95" i="8"/>
  <c r="BC96" i="8"/>
  <c r="BC97" i="8"/>
  <c r="BC98" i="8"/>
  <c r="BC99" i="8"/>
  <c r="BC100" i="8"/>
  <c r="BC128" i="8"/>
  <c r="BA35" i="8"/>
  <c r="BA36" i="8"/>
  <c r="BA37" i="8"/>
  <c r="BA38" i="8"/>
  <c r="BA39" i="8"/>
  <c r="BA40" i="8"/>
  <c r="BA41" i="8"/>
  <c r="BA42" i="8"/>
  <c r="BA43" i="8"/>
  <c r="BA44" i="8"/>
  <c r="BA45" i="8"/>
  <c r="BA46" i="8"/>
  <c r="BA47" i="8"/>
  <c r="BA48" i="8"/>
  <c r="BA49" i="8"/>
  <c r="BA50" i="8"/>
  <c r="BA51" i="8"/>
  <c r="BA52" i="8"/>
  <c r="BA53" i="8"/>
  <c r="BA54" i="8"/>
  <c r="BA55" i="8"/>
  <c r="BA56" i="8"/>
  <c r="BA57" i="8"/>
  <c r="BA58" i="8"/>
  <c r="BA59" i="8"/>
  <c r="BA60" i="8"/>
  <c r="BA61" i="8"/>
  <c r="BA62" i="8"/>
  <c r="BA63" i="8"/>
  <c r="BA64" i="8"/>
  <c r="BA65" i="8"/>
  <c r="BA66" i="8"/>
  <c r="BA67" i="8"/>
  <c r="BA68" i="8"/>
  <c r="BA69" i="8"/>
  <c r="BA70" i="8"/>
  <c r="BA71" i="8"/>
  <c r="BA72" i="8"/>
  <c r="BA73" i="8"/>
  <c r="BA74" i="8"/>
  <c r="BA75" i="8"/>
  <c r="BA76" i="8"/>
  <c r="BA77" i="8"/>
  <c r="BA78" i="8"/>
  <c r="BA79" i="8"/>
  <c r="BA80" i="8"/>
  <c r="BA81" i="8"/>
  <c r="BA82" i="8"/>
  <c r="BA83" i="8"/>
  <c r="BA84" i="8"/>
  <c r="BA85" i="8"/>
  <c r="BA86" i="8"/>
  <c r="BA87" i="8"/>
  <c r="BA88" i="8"/>
  <c r="BA89" i="8"/>
  <c r="BA90" i="8"/>
  <c r="BA91" i="8"/>
  <c r="BA92" i="8"/>
  <c r="BA93" i="8"/>
  <c r="BA94" i="8"/>
  <c r="BA95" i="8"/>
  <c r="BA96" i="8"/>
  <c r="BA97" i="8"/>
  <c r="BA98" i="8"/>
  <c r="BA99" i="8"/>
  <c r="BA100" i="8"/>
  <c r="BA128" i="8"/>
  <c r="AY35" i="8"/>
  <c r="AY36" i="8"/>
  <c r="AY37" i="8"/>
  <c r="AY38" i="8"/>
  <c r="AY39" i="8"/>
  <c r="AY40" i="8"/>
  <c r="AY41" i="8"/>
  <c r="AY42" i="8"/>
  <c r="AY43" i="8"/>
  <c r="AY44" i="8"/>
  <c r="AY45" i="8"/>
  <c r="AY46" i="8"/>
  <c r="AY47" i="8"/>
  <c r="AY48" i="8"/>
  <c r="AY49" i="8"/>
  <c r="AY50" i="8"/>
  <c r="AY51" i="8"/>
  <c r="AY52" i="8"/>
  <c r="AY53" i="8"/>
  <c r="AY54" i="8"/>
  <c r="AY55" i="8"/>
  <c r="AY56" i="8"/>
  <c r="AY57" i="8"/>
  <c r="AY58" i="8"/>
  <c r="AY59" i="8"/>
  <c r="AY60" i="8"/>
  <c r="AY61" i="8"/>
  <c r="AY62" i="8"/>
  <c r="AY63" i="8"/>
  <c r="AY64" i="8"/>
  <c r="AY65" i="8"/>
  <c r="AY66" i="8"/>
  <c r="AY67" i="8"/>
  <c r="AY68" i="8"/>
  <c r="AY69" i="8"/>
  <c r="AY70" i="8"/>
  <c r="AY71" i="8"/>
  <c r="AY72" i="8"/>
  <c r="AY73" i="8"/>
  <c r="AY74" i="8"/>
  <c r="AY75" i="8"/>
  <c r="AY76" i="8"/>
  <c r="AY77" i="8"/>
  <c r="AY78" i="8"/>
  <c r="AY79" i="8"/>
  <c r="AY80" i="8"/>
  <c r="AY81" i="8"/>
  <c r="AY82" i="8"/>
  <c r="AY83" i="8"/>
  <c r="AY84" i="8"/>
  <c r="AY85" i="8"/>
  <c r="AY86" i="8"/>
  <c r="AY87" i="8"/>
  <c r="AY88" i="8"/>
  <c r="AY89" i="8"/>
  <c r="AY90" i="8"/>
  <c r="AY91" i="8"/>
  <c r="AY92" i="8"/>
  <c r="AY93" i="8"/>
  <c r="AY94" i="8"/>
  <c r="AY95" i="8"/>
  <c r="AY96" i="8"/>
  <c r="AY97" i="8"/>
  <c r="AY98" i="8"/>
  <c r="AY99" i="8"/>
  <c r="AY100" i="8"/>
  <c r="AY128" i="8"/>
  <c r="AW35" i="8"/>
  <c r="AW36" i="8"/>
  <c r="AW37" i="8"/>
  <c r="AW38" i="8"/>
  <c r="AW39" i="8"/>
  <c r="AW40" i="8"/>
  <c r="AW41" i="8"/>
  <c r="AW42" i="8"/>
  <c r="AW43" i="8"/>
  <c r="AW44" i="8"/>
  <c r="AW45" i="8"/>
  <c r="AW46" i="8"/>
  <c r="AW47" i="8"/>
  <c r="AW48" i="8"/>
  <c r="AW49" i="8"/>
  <c r="AW50" i="8"/>
  <c r="AW51" i="8"/>
  <c r="AW52" i="8"/>
  <c r="AW53" i="8"/>
  <c r="AW54" i="8"/>
  <c r="AW55" i="8"/>
  <c r="AW56" i="8"/>
  <c r="AW57" i="8"/>
  <c r="AW58" i="8"/>
  <c r="AW59" i="8"/>
  <c r="AW60" i="8"/>
  <c r="AW61" i="8"/>
  <c r="AW62" i="8"/>
  <c r="AW63" i="8"/>
  <c r="AW64" i="8"/>
  <c r="AW65" i="8"/>
  <c r="AW66" i="8"/>
  <c r="AW67" i="8"/>
  <c r="AW68" i="8"/>
  <c r="AW69" i="8"/>
  <c r="AW70" i="8"/>
  <c r="AW71" i="8"/>
  <c r="AW72" i="8"/>
  <c r="AW73" i="8"/>
  <c r="AW74" i="8"/>
  <c r="AW75" i="8"/>
  <c r="AW76" i="8"/>
  <c r="AW77" i="8"/>
  <c r="AW78" i="8"/>
  <c r="AW79" i="8"/>
  <c r="AW80" i="8"/>
  <c r="AW81" i="8"/>
  <c r="AW82" i="8"/>
  <c r="AW83" i="8"/>
  <c r="AW84" i="8"/>
  <c r="AW85" i="8"/>
  <c r="AW86" i="8"/>
  <c r="AW87" i="8"/>
  <c r="AW88" i="8"/>
  <c r="AW89" i="8"/>
  <c r="AW90" i="8"/>
  <c r="AW91" i="8"/>
  <c r="AW92" i="8"/>
  <c r="AW93" i="8"/>
  <c r="AW94" i="8"/>
  <c r="AW95" i="8"/>
  <c r="AW96" i="8"/>
  <c r="AW97" i="8"/>
  <c r="AW98" i="8"/>
  <c r="AW99" i="8"/>
  <c r="AW100" i="8"/>
  <c r="AW128" i="8"/>
  <c r="AU35" i="8"/>
  <c r="AU36" i="8"/>
  <c r="AU37" i="8"/>
  <c r="AU38" i="8"/>
  <c r="AU39" i="8"/>
  <c r="AU40" i="8"/>
  <c r="AU41" i="8"/>
  <c r="AU42" i="8"/>
  <c r="AU43" i="8"/>
  <c r="AU44" i="8"/>
  <c r="AU45" i="8"/>
  <c r="AU46" i="8"/>
  <c r="AU47" i="8"/>
  <c r="AU48" i="8"/>
  <c r="AU49" i="8"/>
  <c r="AU50" i="8"/>
  <c r="AU51" i="8"/>
  <c r="AU52" i="8"/>
  <c r="AU53" i="8"/>
  <c r="AU54" i="8"/>
  <c r="AU55" i="8"/>
  <c r="AU56" i="8"/>
  <c r="AU57" i="8"/>
  <c r="AU58" i="8"/>
  <c r="AU59" i="8"/>
  <c r="AU60" i="8"/>
  <c r="AU61" i="8"/>
  <c r="AU62" i="8"/>
  <c r="AU63" i="8"/>
  <c r="AU64" i="8"/>
  <c r="AU65" i="8"/>
  <c r="AU66" i="8"/>
  <c r="AU67" i="8"/>
  <c r="AU68" i="8"/>
  <c r="AU69" i="8"/>
  <c r="AU70" i="8"/>
  <c r="AU71" i="8"/>
  <c r="AU72" i="8"/>
  <c r="AU73" i="8"/>
  <c r="AU74" i="8"/>
  <c r="AU75" i="8"/>
  <c r="AU76" i="8"/>
  <c r="AU77" i="8"/>
  <c r="AU78" i="8"/>
  <c r="AU79" i="8"/>
  <c r="AU80" i="8"/>
  <c r="AU81" i="8"/>
  <c r="AU82" i="8"/>
  <c r="AU83" i="8"/>
  <c r="AU84" i="8"/>
  <c r="AU85" i="8"/>
  <c r="AU86" i="8"/>
  <c r="AU87" i="8"/>
  <c r="AU88" i="8"/>
  <c r="AU89" i="8"/>
  <c r="AU90" i="8"/>
  <c r="AU91" i="8"/>
  <c r="AU92" i="8"/>
  <c r="AU93" i="8"/>
  <c r="AU94" i="8"/>
  <c r="AU95" i="8"/>
  <c r="AU96" i="8"/>
  <c r="AU97" i="8"/>
  <c r="AU98" i="8"/>
  <c r="AU99" i="8"/>
  <c r="AU100" i="8"/>
  <c r="AU128" i="8"/>
  <c r="AS35" i="8"/>
  <c r="AS36" i="8"/>
  <c r="AS37" i="8"/>
  <c r="AS38" i="8"/>
  <c r="AS39" i="8"/>
  <c r="AS40" i="8"/>
  <c r="AS41" i="8"/>
  <c r="AS42" i="8"/>
  <c r="AS43" i="8"/>
  <c r="AS44" i="8"/>
  <c r="AS45" i="8"/>
  <c r="AS46" i="8"/>
  <c r="AS47" i="8"/>
  <c r="AS48" i="8"/>
  <c r="AS49" i="8"/>
  <c r="AS50" i="8"/>
  <c r="AS51" i="8"/>
  <c r="AS52" i="8"/>
  <c r="AS53" i="8"/>
  <c r="AS54" i="8"/>
  <c r="AS55" i="8"/>
  <c r="AS56" i="8"/>
  <c r="AS57" i="8"/>
  <c r="AS58" i="8"/>
  <c r="AS59" i="8"/>
  <c r="AS60" i="8"/>
  <c r="AS61" i="8"/>
  <c r="AS62" i="8"/>
  <c r="AS63" i="8"/>
  <c r="AS64" i="8"/>
  <c r="AS65" i="8"/>
  <c r="AS66" i="8"/>
  <c r="AS67" i="8"/>
  <c r="AS68" i="8"/>
  <c r="AS69" i="8"/>
  <c r="AS70" i="8"/>
  <c r="AS71" i="8"/>
  <c r="AS72" i="8"/>
  <c r="AS73" i="8"/>
  <c r="AS74" i="8"/>
  <c r="AS75" i="8"/>
  <c r="AS76" i="8"/>
  <c r="AS77" i="8"/>
  <c r="AS78" i="8"/>
  <c r="AS79" i="8"/>
  <c r="AS80" i="8"/>
  <c r="AS81" i="8"/>
  <c r="AS82" i="8"/>
  <c r="AS83" i="8"/>
  <c r="AS84" i="8"/>
  <c r="AS85" i="8"/>
  <c r="AS86" i="8"/>
  <c r="AS87" i="8"/>
  <c r="AS88" i="8"/>
  <c r="AS89" i="8"/>
  <c r="AS90" i="8"/>
  <c r="AS91" i="8"/>
  <c r="AS92" i="8"/>
  <c r="AS93" i="8"/>
  <c r="AS94" i="8"/>
  <c r="AS95" i="8"/>
  <c r="AS96" i="8"/>
  <c r="AS97" i="8"/>
  <c r="AS98" i="8"/>
  <c r="AS99" i="8"/>
  <c r="AS100" i="8"/>
  <c r="AS128" i="8"/>
  <c r="AQ35" i="8"/>
  <c r="AQ36" i="8"/>
  <c r="AQ37" i="8"/>
  <c r="AQ38" i="8"/>
  <c r="AQ39" i="8"/>
  <c r="AQ40" i="8"/>
  <c r="AQ41" i="8"/>
  <c r="AQ42" i="8"/>
  <c r="AQ43" i="8"/>
  <c r="AQ44" i="8"/>
  <c r="AQ45" i="8"/>
  <c r="AQ46" i="8"/>
  <c r="AQ47" i="8"/>
  <c r="AQ48" i="8"/>
  <c r="AQ49" i="8"/>
  <c r="AQ50" i="8"/>
  <c r="AQ51" i="8"/>
  <c r="AQ52" i="8"/>
  <c r="AQ53" i="8"/>
  <c r="AQ54" i="8"/>
  <c r="AQ55" i="8"/>
  <c r="AQ56" i="8"/>
  <c r="AQ57" i="8"/>
  <c r="AQ58" i="8"/>
  <c r="AQ59" i="8"/>
  <c r="AQ60" i="8"/>
  <c r="AQ61" i="8"/>
  <c r="AQ62" i="8"/>
  <c r="AQ63" i="8"/>
  <c r="AQ64" i="8"/>
  <c r="AQ65" i="8"/>
  <c r="AQ66" i="8"/>
  <c r="AQ67" i="8"/>
  <c r="AQ68" i="8"/>
  <c r="AQ69" i="8"/>
  <c r="AQ70" i="8"/>
  <c r="AQ71" i="8"/>
  <c r="AQ72" i="8"/>
  <c r="AQ73" i="8"/>
  <c r="AQ74" i="8"/>
  <c r="AQ75" i="8"/>
  <c r="AQ76" i="8"/>
  <c r="AQ77" i="8"/>
  <c r="AQ78" i="8"/>
  <c r="AQ79" i="8"/>
  <c r="AQ80" i="8"/>
  <c r="AQ81" i="8"/>
  <c r="AQ82" i="8"/>
  <c r="AQ83" i="8"/>
  <c r="AQ84" i="8"/>
  <c r="AQ85" i="8"/>
  <c r="AQ86" i="8"/>
  <c r="AQ87" i="8"/>
  <c r="AQ88" i="8"/>
  <c r="AQ89" i="8"/>
  <c r="AQ90" i="8"/>
  <c r="AQ91" i="8"/>
  <c r="AQ92" i="8"/>
  <c r="AQ93" i="8"/>
  <c r="AQ94" i="8"/>
  <c r="AQ95" i="8"/>
  <c r="AQ96" i="8"/>
  <c r="AQ97" i="8"/>
  <c r="AQ98" i="8"/>
  <c r="AQ99" i="8"/>
  <c r="AQ100" i="8"/>
  <c r="AQ128" i="8"/>
  <c r="AO35" i="8"/>
  <c r="AO36" i="8"/>
  <c r="AO37" i="8"/>
  <c r="AO38" i="8"/>
  <c r="AO39" i="8"/>
  <c r="AO40" i="8"/>
  <c r="AO41" i="8"/>
  <c r="AO42" i="8"/>
  <c r="AO43" i="8"/>
  <c r="AO44" i="8"/>
  <c r="AO45" i="8"/>
  <c r="AO46" i="8"/>
  <c r="AO47" i="8"/>
  <c r="AO48" i="8"/>
  <c r="AO49" i="8"/>
  <c r="AO50" i="8"/>
  <c r="AO51" i="8"/>
  <c r="AO52" i="8"/>
  <c r="AO53" i="8"/>
  <c r="AO54" i="8"/>
  <c r="AO55" i="8"/>
  <c r="AO56" i="8"/>
  <c r="AO57" i="8"/>
  <c r="AO58" i="8"/>
  <c r="AO59" i="8"/>
  <c r="AO60" i="8"/>
  <c r="AO61" i="8"/>
  <c r="AO62" i="8"/>
  <c r="AO63" i="8"/>
  <c r="AO64" i="8"/>
  <c r="AO65" i="8"/>
  <c r="AO66" i="8"/>
  <c r="AO67" i="8"/>
  <c r="AO68" i="8"/>
  <c r="AO69" i="8"/>
  <c r="AO70" i="8"/>
  <c r="AO71" i="8"/>
  <c r="AO72" i="8"/>
  <c r="AO73" i="8"/>
  <c r="AO74" i="8"/>
  <c r="AO75" i="8"/>
  <c r="AO76" i="8"/>
  <c r="AO77" i="8"/>
  <c r="AO78" i="8"/>
  <c r="AO79" i="8"/>
  <c r="AO80" i="8"/>
  <c r="AO81" i="8"/>
  <c r="AO82" i="8"/>
  <c r="AO83" i="8"/>
  <c r="AO84" i="8"/>
  <c r="AO85" i="8"/>
  <c r="AO86" i="8"/>
  <c r="AO87" i="8"/>
  <c r="AO88" i="8"/>
  <c r="AO89" i="8"/>
  <c r="AO90" i="8"/>
  <c r="AO91" i="8"/>
  <c r="AO92" i="8"/>
  <c r="AO93" i="8"/>
  <c r="AO94" i="8"/>
  <c r="AO95" i="8"/>
  <c r="AO96" i="8"/>
  <c r="AO97" i="8"/>
  <c r="AO98" i="8"/>
  <c r="AO99" i="8"/>
  <c r="AO100" i="8"/>
  <c r="AO128" i="8"/>
  <c r="AM35" i="8"/>
  <c r="AM36" i="8"/>
  <c r="AM37" i="8"/>
  <c r="AM38" i="8"/>
  <c r="AM39" i="8"/>
  <c r="AM40" i="8"/>
  <c r="AM41" i="8"/>
  <c r="AM42" i="8"/>
  <c r="AM43" i="8"/>
  <c r="AM44" i="8"/>
  <c r="AM45" i="8"/>
  <c r="AM46" i="8"/>
  <c r="AM47" i="8"/>
  <c r="AM48" i="8"/>
  <c r="AM49" i="8"/>
  <c r="AM50" i="8"/>
  <c r="AM51" i="8"/>
  <c r="AM52" i="8"/>
  <c r="AM53" i="8"/>
  <c r="AM54" i="8"/>
  <c r="AM55" i="8"/>
  <c r="AM56" i="8"/>
  <c r="AM57" i="8"/>
  <c r="AM58" i="8"/>
  <c r="AM59" i="8"/>
  <c r="AM60" i="8"/>
  <c r="AM61" i="8"/>
  <c r="AM62" i="8"/>
  <c r="AM63" i="8"/>
  <c r="AM64" i="8"/>
  <c r="AM65" i="8"/>
  <c r="AM66" i="8"/>
  <c r="AM67" i="8"/>
  <c r="AM68" i="8"/>
  <c r="AM69" i="8"/>
  <c r="AM70" i="8"/>
  <c r="AM71" i="8"/>
  <c r="AM72" i="8"/>
  <c r="AM73" i="8"/>
  <c r="AM74" i="8"/>
  <c r="AM75" i="8"/>
  <c r="AM76" i="8"/>
  <c r="AM77" i="8"/>
  <c r="AM78" i="8"/>
  <c r="AM79" i="8"/>
  <c r="AM80" i="8"/>
  <c r="AM81" i="8"/>
  <c r="AM82" i="8"/>
  <c r="AM83" i="8"/>
  <c r="AM84" i="8"/>
  <c r="AM85" i="8"/>
  <c r="AM86" i="8"/>
  <c r="AM87" i="8"/>
  <c r="AM88" i="8"/>
  <c r="AM89" i="8"/>
  <c r="AM90" i="8"/>
  <c r="AM91" i="8"/>
  <c r="AM92" i="8"/>
  <c r="AM93" i="8"/>
  <c r="AM94" i="8"/>
  <c r="AM95" i="8"/>
  <c r="AM96" i="8"/>
  <c r="AM97" i="8"/>
  <c r="AM98" i="8"/>
  <c r="AM99" i="8"/>
  <c r="AM100" i="8"/>
  <c r="AM128" i="8"/>
  <c r="AK35" i="8"/>
  <c r="AK36" i="8"/>
  <c r="AK37" i="8"/>
  <c r="AK38" i="8"/>
  <c r="AK39" i="8"/>
  <c r="AK40" i="8"/>
  <c r="AK41" i="8"/>
  <c r="AK42" i="8"/>
  <c r="AK43" i="8"/>
  <c r="AK44" i="8"/>
  <c r="AK45" i="8"/>
  <c r="AK46" i="8"/>
  <c r="AK47" i="8"/>
  <c r="AK48" i="8"/>
  <c r="AK49" i="8"/>
  <c r="AK50" i="8"/>
  <c r="AK51" i="8"/>
  <c r="AK52" i="8"/>
  <c r="AK53" i="8"/>
  <c r="AK54" i="8"/>
  <c r="AK55" i="8"/>
  <c r="AK56" i="8"/>
  <c r="AK57" i="8"/>
  <c r="AK58" i="8"/>
  <c r="AK59" i="8"/>
  <c r="AK60" i="8"/>
  <c r="AK61" i="8"/>
  <c r="AK62" i="8"/>
  <c r="AK63" i="8"/>
  <c r="AK64" i="8"/>
  <c r="AK65" i="8"/>
  <c r="AK66" i="8"/>
  <c r="AK67" i="8"/>
  <c r="AK68" i="8"/>
  <c r="AK69" i="8"/>
  <c r="AK70" i="8"/>
  <c r="AK71" i="8"/>
  <c r="AK72" i="8"/>
  <c r="AK73" i="8"/>
  <c r="AK74" i="8"/>
  <c r="AK75" i="8"/>
  <c r="AK76" i="8"/>
  <c r="AK77" i="8"/>
  <c r="AK78" i="8"/>
  <c r="AK79" i="8"/>
  <c r="AK80" i="8"/>
  <c r="AK81" i="8"/>
  <c r="AK82" i="8"/>
  <c r="AK83" i="8"/>
  <c r="AK84" i="8"/>
  <c r="AK85" i="8"/>
  <c r="AK86" i="8"/>
  <c r="AK87" i="8"/>
  <c r="AK88" i="8"/>
  <c r="AK89" i="8"/>
  <c r="AK90" i="8"/>
  <c r="AK91" i="8"/>
  <c r="AK92" i="8"/>
  <c r="AK93" i="8"/>
  <c r="AK94" i="8"/>
  <c r="AK95" i="8"/>
  <c r="AK96" i="8"/>
  <c r="AK97" i="8"/>
  <c r="AK98" i="8"/>
  <c r="AK99" i="8"/>
  <c r="AK100" i="8"/>
  <c r="AK128" i="8"/>
  <c r="AI35" i="8"/>
  <c r="AI36" i="8"/>
  <c r="AI37" i="8"/>
  <c r="AI38" i="8"/>
  <c r="AI39" i="8"/>
  <c r="AI40" i="8"/>
  <c r="AI41" i="8"/>
  <c r="AI42" i="8"/>
  <c r="AI43" i="8"/>
  <c r="AI44" i="8"/>
  <c r="AI45" i="8"/>
  <c r="AI46" i="8"/>
  <c r="AI47" i="8"/>
  <c r="AI48" i="8"/>
  <c r="AI49" i="8"/>
  <c r="AI50" i="8"/>
  <c r="AI51" i="8"/>
  <c r="AI52" i="8"/>
  <c r="AI53" i="8"/>
  <c r="AI54" i="8"/>
  <c r="AI55" i="8"/>
  <c r="AI56" i="8"/>
  <c r="AI57" i="8"/>
  <c r="AI58" i="8"/>
  <c r="AI59" i="8"/>
  <c r="AI60" i="8"/>
  <c r="AI61" i="8"/>
  <c r="AI62" i="8"/>
  <c r="AI63" i="8"/>
  <c r="AI64" i="8"/>
  <c r="AI65" i="8"/>
  <c r="AI66" i="8"/>
  <c r="AI67" i="8"/>
  <c r="AI68" i="8"/>
  <c r="AI69" i="8"/>
  <c r="AI70" i="8"/>
  <c r="AI71" i="8"/>
  <c r="AI72" i="8"/>
  <c r="AI73" i="8"/>
  <c r="AI74" i="8"/>
  <c r="AI75" i="8"/>
  <c r="AI76" i="8"/>
  <c r="AI77" i="8"/>
  <c r="AI78" i="8"/>
  <c r="AI79" i="8"/>
  <c r="AI80" i="8"/>
  <c r="AI81" i="8"/>
  <c r="AI82" i="8"/>
  <c r="AI83" i="8"/>
  <c r="AI84" i="8"/>
  <c r="AI85" i="8"/>
  <c r="AI86" i="8"/>
  <c r="AI87" i="8"/>
  <c r="AI88" i="8"/>
  <c r="AI89" i="8"/>
  <c r="AI90" i="8"/>
  <c r="AI91" i="8"/>
  <c r="AI92" i="8"/>
  <c r="AI93" i="8"/>
  <c r="AI94" i="8"/>
  <c r="AI95" i="8"/>
  <c r="AI96" i="8"/>
  <c r="AI97" i="8"/>
  <c r="AI98" i="8"/>
  <c r="AI99" i="8"/>
  <c r="AI100" i="8"/>
  <c r="AI128" i="8"/>
  <c r="AG35" i="8"/>
  <c r="AG36" i="8"/>
  <c r="AG37" i="8"/>
  <c r="AG38" i="8"/>
  <c r="AG39" i="8"/>
  <c r="AG40" i="8"/>
  <c r="AG41" i="8"/>
  <c r="AG42" i="8"/>
  <c r="AG43" i="8"/>
  <c r="AG44" i="8"/>
  <c r="AG45" i="8"/>
  <c r="AG46" i="8"/>
  <c r="AG47" i="8"/>
  <c r="AG48" i="8"/>
  <c r="AG49" i="8"/>
  <c r="AG50" i="8"/>
  <c r="AG51" i="8"/>
  <c r="AG52" i="8"/>
  <c r="AG53" i="8"/>
  <c r="AG54" i="8"/>
  <c r="AG55" i="8"/>
  <c r="AG56" i="8"/>
  <c r="AG57" i="8"/>
  <c r="AG58" i="8"/>
  <c r="AG59" i="8"/>
  <c r="AG60" i="8"/>
  <c r="AG61" i="8"/>
  <c r="AG62" i="8"/>
  <c r="AG63" i="8"/>
  <c r="AG64" i="8"/>
  <c r="AG65" i="8"/>
  <c r="AG66" i="8"/>
  <c r="AG67" i="8"/>
  <c r="AG68" i="8"/>
  <c r="AG69" i="8"/>
  <c r="AG70" i="8"/>
  <c r="AG71" i="8"/>
  <c r="AG72" i="8"/>
  <c r="AG73" i="8"/>
  <c r="AG74" i="8"/>
  <c r="AG75" i="8"/>
  <c r="AG76" i="8"/>
  <c r="AG77" i="8"/>
  <c r="AG78" i="8"/>
  <c r="AG79" i="8"/>
  <c r="AG80" i="8"/>
  <c r="AG81" i="8"/>
  <c r="AG82" i="8"/>
  <c r="AG83" i="8"/>
  <c r="AG84" i="8"/>
  <c r="AG85" i="8"/>
  <c r="AG86" i="8"/>
  <c r="AG87" i="8"/>
  <c r="AG88" i="8"/>
  <c r="AG89" i="8"/>
  <c r="AG90" i="8"/>
  <c r="AG91" i="8"/>
  <c r="AG92" i="8"/>
  <c r="AG93" i="8"/>
  <c r="AG94" i="8"/>
  <c r="AG95" i="8"/>
  <c r="AG96" i="8"/>
  <c r="AG97" i="8"/>
  <c r="AG98" i="8"/>
  <c r="AG99" i="8"/>
  <c r="AG100" i="8"/>
  <c r="AG128" i="8"/>
  <c r="AE35" i="8"/>
  <c r="AE36" i="8"/>
  <c r="AE37" i="8"/>
  <c r="AE38" i="8"/>
  <c r="AE39" i="8"/>
  <c r="AE40" i="8"/>
  <c r="AE41" i="8"/>
  <c r="AE42" i="8"/>
  <c r="AE43" i="8"/>
  <c r="AE44" i="8"/>
  <c r="AE45" i="8"/>
  <c r="AE46" i="8"/>
  <c r="AE47" i="8"/>
  <c r="AE48" i="8"/>
  <c r="AE49" i="8"/>
  <c r="AE50" i="8"/>
  <c r="AE51" i="8"/>
  <c r="AE52" i="8"/>
  <c r="AE53" i="8"/>
  <c r="AE54" i="8"/>
  <c r="AE55" i="8"/>
  <c r="AE56" i="8"/>
  <c r="AE57" i="8"/>
  <c r="AE58" i="8"/>
  <c r="AE59" i="8"/>
  <c r="AE60" i="8"/>
  <c r="AE61" i="8"/>
  <c r="AE62" i="8"/>
  <c r="AE63" i="8"/>
  <c r="AE64" i="8"/>
  <c r="AE65" i="8"/>
  <c r="AE66" i="8"/>
  <c r="AE67" i="8"/>
  <c r="AE68" i="8"/>
  <c r="AE69" i="8"/>
  <c r="AE70" i="8"/>
  <c r="AE71" i="8"/>
  <c r="AE72" i="8"/>
  <c r="AE73" i="8"/>
  <c r="AE74" i="8"/>
  <c r="AE75" i="8"/>
  <c r="AE76" i="8"/>
  <c r="AE77" i="8"/>
  <c r="AE78" i="8"/>
  <c r="AE79" i="8"/>
  <c r="AE80" i="8"/>
  <c r="AE81" i="8"/>
  <c r="AE82" i="8"/>
  <c r="AE83" i="8"/>
  <c r="AE84" i="8"/>
  <c r="AE85" i="8"/>
  <c r="AE86" i="8"/>
  <c r="AE87" i="8"/>
  <c r="AE88" i="8"/>
  <c r="AE89" i="8"/>
  <c r="AE90" i="8"/>
  <c r="AE91" i="8"/>
  <c r="AE92" i="8"/>
  <c r="AE93" i="8"/>
  <c r="AE94" i="8"/>
  <c r="AE95" i="8"/>
  <c r="AE96" i="8"/>
  <c r="AE97" i="8"/>
  <c r="AE98" i="8"/>
  <c r="AE99" i="8"/>
  <c r="AE100" i="8"/>
  <c r="AE128" i="8"/>
  <c r="AC35" i="8"/>
  <c r="AC36" i="8"/>
  <c r="AC37" i="8"/>
  <c r="AC38" i="8"/>
  <c r="AC39" i="8"/>
  <c r="AC40" i="8"/>
  <c r="AC41" i="8"/>
  <c r="AC42" i="8"/>
  <c r="AC43" i="8"/>
  <c r="AC44" i="8"/>
  <c r="AC45" i="8"/>
  <c r="AC46" i="8"/>
  <c r="AC47" i="8"/>
  <c r="AC48" i="8"/>
  <c r="AC49" i="8"/>
  <c r="AC50" i="8"/>
  <c r="AC51" i="8"/>
  <c r="AC52" i="8"/>
  <c r="AC53" i="8"/>
  <c r="AC54" i="8"/>
  <c r="AC55" i="8"/>
  <c r="AC56" i="8"/>
  <c r="AC57" i="8"/>
  <c r="AC58" i="8"/>
  <c r="AC59" i="8"/>
  <c r="AC60" i="8"/>
  <c r="AC61" i="8"/>
  <c r="AC62" i="8"/>
  <c r="AC63" i="8"/>
  <c r="AC64" i="8"/>
  <c r="AC65" i="8"/>
  <c r="AC66" i="8"/>
  <c r="AC67" i="8"/>
  <c r="AC68" i="8"/>
  <c r="AC69" i="8"/>
  <c r="AC70" i="8"/>
  <c r="AC71" i="8"/>
  <c r="AC72" i="8"/>
  <c r="AC73" i="8"/>
  <c r="AC74" i="8"/>
  <c r="AC75" i="8"/>
  <c r="AC76" i="8"/>
  <c r="AC77" i="8"/>
  <c r="AC78" i="8"/>
  <c r="AC79" i="8"/>
  <c r="AC80" i="8"/>
  <c r="AC81" i="8"/>
  <c r="AC82" i="8"/>
  <c r="AC83" i="8"/>
  <c r="AC84" i="8"/>
  <c r="AC85" i="8"/>
  <c r="AC86" i="8"/>
  <c r="AC87" i="8"/>
  <c r="AC88" i="8"/>
  <c r="AC89" i="8"/>
  <c r="AC90" i="8"/>
  <c r="AC91" i="8"/>
  <c r="AC92" i="8"/>
  <c r="AC93" i="8"/>
  <c r="AC94" i="8"/>
  <c r="AC95" i="8"/>
  <c r="AC96" i="8"/>
  <c r="AC97" i="8"/>
  <c r="AC98" i="8"/>
  <c r="AC99" i="8"/>
  <c r="AC100" i="8"/>
  <c r="AC128" i="8"/>
  <c r="AA35" i="8"/>
  <c r="AA36" i="8"/>
  <c r="AA37" i="8"/>
  <c r="AA38" i="8"/>
  <c r="AA39" i="8"/>
  <c r="AA40" i="8"/>
  <c r="AA41" i="8"/>
  <c r="AA42" i="8"/>
  <c r="AA43" i="8"/>
  <c r="AA44" i="8"/>
  <c r="AA45" i="8"/>
  <c r="AA46" i="8"/>
  <c r="AA47" i="8"/>
  <c r="AA48" i="8"/>
  <c r="AA49" i="8"/>
  <c r="AA50" i="8"/>
  <c r="AA51" i="8"/>
  <c r="AA52" i="8"/>
  <c r="AA53" i="8"/>
  <c r="AA54" i="8"/>
  <c r="AA55" i="8"/>
  <c r="AA56" i="8"/>
  <c r="AA57" i="8"/>
  <c r="AA58" i="8"/>
  <c r="AA59" i="8"/>
  <c r="AA60" i="8"/>
  <c r="AA61" i="8"/>
  <c r="AA62" i="8"/>
  <c r="AA63" i="8"/>
  <c r="AA64" i="8"/>
  <c r="AA65" i="8"/>
  <c r="AA66" i="8"/>
  <c r="AA67" i="8"/>
  <c r="AA68" i="8"/>
  <c r="AA69" i="8"/>
  <c r="AA70" i="8"/>
  <c r="AA71" i="8"/>
  <c r="AA72" i="8"/>
  <c r="AA73" i="8"/>
  <c r="AA74" i="8"/>
  <c r="AA75" i="8"/>
  <c r="AA76" i="8"/>
  <c r="AA77" i="8"/>
  <c r="AA78" i="8"/>
  <c r="AA79" i="8"/>
  <c r="AA80" i="8"/>
  <c r="AA81" i="8"/>
  <c r="AA82" i="8"/>
  <c r="AA83" i="8"/>
  <c r="AA84" i="8"/>
  <c r="AA85" i="8"/>
  <c r="AA86" i="8"/>
  <c r="AA87" i="8"/>
  <c r="AA88" i="8"/>
  <c r="AA89" i="8"/>
  <c r="AA90" i="8"/>
  <c r="AA91" i="8"/>
  <c r="AA92" i="8"/>
  <c r="AA93" i="8"/>
  <c r="AA94" i="8"/>
  <c r="AA95" i="8"/>
  <c r="AA96" i="8"/>
  <c r="AA97" i="8"/>
  <c r="AA98" i="8"/>
  <c r="AA99" i="8"/>
  <c r="AA100" i="8"/>
  <c r="AA128" i="8"/>
  <c r="Y35" i="8"/>
  <c r="Y36" i="8"/>
  <c r="Y37" i="8"/>
  <c r="Y38" i="8"/>
  <c r="Y39" i="8"/>
  <c r="Y40" i="8"/>
  <c r="Y41" i="8"/>
  <c r="Y42" i="8"/>
  <c r="Y43" i="8"/>
  <c r="Y44" i="8"/>
  <c r="Y45" i="8"/>
  <c r="Y46" i="8"/>
  <c r="Y47" i="8"/>
  <c r="Y48" i="8"/>
  <c r="Y49" i="8"/>
  <c r="Y50" i="8"/>
  <c r="Y51" i="8"/>
  <c r="Y52" i="8"/>
  <c r="Y53" i="8"/>
  <c r="Y54" i="8"/>
  <c r="Y55" i="8"/>
  <c r="Y56" i="8"/>
  <c r="Y57" i="8"/>
  <c r="Y58" i="8"/>
  <c r="Y59" i="8"/>
  <c r="Y60" i="8"/>
  <c r="Y61" i="8"/>
  <c r="Y62" i="8"/>
  <c r="Y63" i="8"/>
  <c r="Y64" i="8"/>
  <c r="Y65" i="8"/>
  <c r="Y66" i="8"/>
  <c r="Y67" i="8"/>
  <c r="Y68" i="8"/>
  <c r="Y69" i="8"/>
  <c r="Y70" i="8"/>
  <c r="Y71" i="8"/>
  <c r="Y72" i="8"/>
  <c r="Y73" i="8"/>
  <c r="Y74" i="8"/>
  <c r="Y75" i="8"/>
  <c r="Y76" i="8"/>
  <c r="Y77" i="8"/>
  <c r="Y78" i="8"/>
  <c r="Y79" i="8"/>
  <c r="Y80" i="8"/>
  <c r="Y81" i="8"/>
  <c r="Y82" i="8"/>
  <c r="Y83" i="8"/>
  <c r="Y84" i="8"/>
  <c r="Y85" i="8"/>
  <c r="Y86" i="8"/>
  <c r="Y87" i="8"/>
  <c r="Y88" i="8"/>
  <c r="Y89" i="8"/>
  <c r="Y90" i="8"/>
  <c r="Y91" i="8"/>
  <c r="Y92" i="8"/>
  <c r="Y93" i="8"/>
  <c r="Y94" i="8"/>
  <c r="Y95" i="8"/>
  <c r="Y96" i="8"/>
  <c r="Y97" i="8"/>
  <c r="Y98" i="8"/>
  <c r="Y99" i="8"/>
  <c r="Y100" i="8"/>
  <c r="Y128" i="8"/>
  <c r="W35" i="8"/>
  <c r="W36" i="8"/>
  <c r="W37" i="8"/>
  <c r="W38" i="8"/>
  <c r="W39" i="8"/>
  <c r="W40" i="8"/>
  <c r="W41" i="8"/>
  <c r="W42" i="8"/>
  <c r="W43" i="8"/>
  <c r="W44" i="8"/>
  <c r="W45" i="8"/>
  <c r="W46" i="8"/>
  <c r="W47" i="8"/>
  <c r="W48" i="8"/>
  <c r="W49" i="8"/>
  <c r="W50" i="8"/>
  <c r="W51" i="8"/>
  <c r="W52" i="8"/>
  <c r="W53" i="8"/>
  <c r="W54" i="8"/>
  <c r="W55" i="8"/>
  <c r="W56" i="8"/>
  <c r="W57" i="8"/>
  <c r="W58" i="8"/>
  <c r="W59" i="8"/>
  <c r="W60" i="8"/>
  <c r="W61" i="8"/>
  <c r="W62" i="8"/>
  <c r="W63" i="8"/>
  <c r="W64" i="8"/>
  <c r="W65" i="8"/>
  <c r="W66" i="8"/>
  <c r="W67" i="8"/>
  <c r="W68" i="8"/>
  <c r="W69" i="8"/>
  <c r="W70" i="8"/>
  <c r="W71" i="8"/>
  <c r="W72" i="8"/>
  <c r="W73" i="8"/>
  <c r="W74" i="8"/>
  <c r="W75" i="8"/>
  <c r="W76" i="8"/>
  <c r="W77" i="8"/>
  <c r="W78" i="8"/>
  <c r="W79" i="8"/>
  <c r="W80" i="8"/>
  <c r="W81" i="8"/>
  <c r="W82" i="8"/>
  <c r="W83" i="8"/>
  <c r="W84" i="8"/>
  <c r="W85" i="8"/>
  <c r="W86" i="8"/>
  <c r="W87" i="8"/>
  <c r="W88" i="8"/>
  <c r="W89" i="8"/>
  <c r="W90" i="8"/>
  <c r="W91" i="8"/>
  <c r="W92" i="8"/>
  <c r="W93" i="8"/>
  <c r="W94" i="8"/>
  <c r="W95" i="8"/>
  <c r="W96" i="8"/>
  <c r="W97" i="8"/>
  <c r="W98" i="8"/>
  <c r="W99" i="8"/>
  <c r="W100" i="8"/>
  <c r="W128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80" i="8"/>
  <c r="U81" i="8"/>
  <c r="U82" i="8"/>
  <c r="U83" i="8"/>
  <c r="U84" i="8"/>
  <c r="U85" i="8"/>
  <c r="U86" i="8"/>
  <c r="U87" i="8"/>
  <c r="U88" i="8"/>
  <c r="U89" i="8"/>
  <c r="U90" i="8"/>
  <c r="U91" i="8"/>
  <c r="U92" i="8"/>
  <c r="U93" i="8"/>
  <c r="U94" i="8"/>
  <c r="U95" i="8"/>
  <c r="U96" i="8"/>
  <c r="U97" i="8"/>
  <c r="U98" i="8"/>
  <c r="U99" i="8"/>
  <c r="U100" i="8"/>
  <c r="U128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28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55" i="8"/>
  <c r="Q56" i="8"/>
  <c r="Q57" i="8"/>
  <c r="Q58" i="8"/>
  <c r="Q59" i="8"/>
  <c r="Q60" i="8"/>
  <c r="Q61" i="8"/>
  <c r="Q62" i="8"/>
  <c r="Q63" i="8"/>
  <c r="Q64" i="8"/>
  <c r="Q65" i="8"/>
  <c r="Q66" i="8"/>
  <c r="Q67" i="8"/>
  <c r="Q68" i="8"/>
  <c r="Q69" i="8"/>
  <c r="Q70" i="8"/>
  <c r="Q71" i="8"/>
  <c r="Q72" i="8"/>
  <c r="Q73" i="8"/>
  <c r="Q74" i="8"/>
  <c r="Q75" i="8"/>
  <c r="Q76" i="8"/>
  <c r="Q77" i="8"/>
  <c r="Q78" i="8"/>
  <c r="Q79" i="8"/>
  <c r="Q80" i="8"/>
  <c r="Q81" i="8"/>
  <c r="Q82" i="8"/>
  <c r="Q83" i="8"/>
  <c r="Q84" i="8"/>
  <c r="Q85" i="8"/>
  <c r="Q86" i="8"/>
  <c r="Q87" i="8"/>
  <c r="Q88" i="8"/>
  <c r="Q89" i="8"/>
  <c r="Q90" i="8"/>
  <c r="Q91" i="8"/>
  <c r="Q92" i="8"/>
  <c r="Q93" i="8"/>
  <c r="Q94" i="8"/>
  <c r="Q95" i="8"/>
  <c r="Q96" i="8"/>
  <c r="Q97" i="8"/>
  <c r="Q98" i="8"/>
  <c r="Q99" i="8"/>
  <c r="Q100" i="8"/>
  <c r="Q128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28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28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28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28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28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28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28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28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28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28" i="8"/>
  <c r="CM126" i="3"/>
  <c r="CM127" i="3" s="1"/>
  <c r="CL126" i="3"/>
  <c r="CL127" i="3" s="1"/>
  <c r="CK126" i="3"/>
  <c r="CK127" i="3" s="1"/>
  <c r="CJ126" i="3"/>
  <c r="CJ127" i="3" s="1"/>
  <c r="CI126" i="3"/>
  <c r="CI127" i="3" s="1"/>
  <c r="CP32" i="3"/>
  <c r="CP33" i="3"/>
  <c r="I30" i="5" s="1"/>
  <c r="CP34" i="3"/>
  <c r="CP35" i="3"/>
  <c r="CP36" i="3"/>
  <c r="CP37" i="3"/>
  <c r="CP38" i="3"/>
  <c r="CP39" i="3"/>
  <c r="CP40" i="3"/>
  <c r="CP41" i="3"/>
  <c r="CP42" i="3"/>
  <c r="CP43" i="3"/>
  <c r="CP44" i="3"/>
  <c r="CP45" i="3"/>
  <c r="CP46" i="3"/>
  <c r="CP47" i="3"/>
  <c r="CP48" i="3"/>
  <c r="CP49" i="3"/>
  <c r="CP50" i="3"/>
  <c r="CP51" i="3"/>
  <c r="CP52" i="3"/>
  <c r="CP53" i="3"/>
  <c r="CP54" i="3"/>
  <c r="CP55" i="3"/>
  <c r="CP56" i="3"/>
  <c r="CP57" i="3"/>
  <c r="CP58" i="3"/>
  <c r="CP59" i="3"/>
  <c r="CP60" i="3"/>
  <c r="CP61" i="3"/>
  <c r="CP62" i="3"/>
  <c r="CP63" i="3"/>
  <c r="CP64" i="3"/>
  <c r="CP65" i="3"/>
  <c r="CP66" i="3"/>
  <c r="CP67" i="3"/>
  <c r="CP68" i="3"/>
  <c r="CP69" i="3"/>
  <c r="CP70" i="3"/>
  <c r="CP71" i="3"/>
  <c r="CP72" i="3"/>
  <c r="CP73" i="3"/>
  <c r="CP74" i="3"/>
  <c r="CP75" i="3"/>
  <c r="CP76" i="3"/>
  <c r="I73" i="5" s="1"/>
  <c r="CP77" i="3"/>
  <c r="CP78" i="3"/>
  <c r="CP79" i="3"/>
  <c r="CP80" i="3"/>
  <c r="CP81" i="3"/>
  <c r="CP82" i="3"/>
  <c r="CP83" i="3"/>
  <c r="I80" i="5" s="1"/>
  <c r="CP84" i="3"/>
  <c r="CP85" i="3"/>
  <c r="I82" i="5" s="1"/>
  <c r="CP86" i="3"/>
  <c r="CP87" i="3"/>
  <c r="CP88" i="3"/>
  <c r="CP89" i="3"/>
  <c r="CP90" i="3"/>
  <c r="I87" i="5" s="1"/>
  <c r="CP91" i="3"/>
  <c r="CP92" i="3"/>
  <c r="CP93" i="3"/>
  <c r="CP94" i="3"/>
  <c r="CP95" i="3"/>
  <c r="CP96" i="3"/>
  <c r="CP97" i="3"/>
  <c r="CP98" i="3"/>
  <c r="CP99" i="3"/>
  <c r="CP100" i="3"/>
  <c r="CP101" i="3"/>
  <c r="I98" i="5" s="1"/>
  <c r="CP102" i="3"/>
  <c r="CP103" i="3"/>
  <c r="CP104" i="3"/>
  <c r="I101" i="5" s="1"/>
  <c r="CP105" i="3"/>
  <c r="I102" i="5" s="1"/>
  <c r="CP106" i="3"/>
  <c r="I103" i="5" s="1"/>
  <c r="CP107" i="3"/>
  <c r="I104" i="5" s="1"/>
  <c r="CP108" i="3"/>
  <c r="I105" i="5" s="1"/>
  <c r="CP109" i="3"/>
  <c r="I106" i="5" s="1"/>
  <c r="CP110" i="3"/>
  <c r="I107" i="5" s="1"/>
  <c r="CP111" i="3"/>
  <c r="I108" i="5" s="1"/>
  <c r="CP112" i="3"/>
  <c r="I109" i="5" s="1"/>
  <c r="CP113" i="3"/>
  <c r="I110" i="5" s="1"/>
  <c r="CP114" i="3"/>
  <c r="I111" i="5" s="1"/>
  <c r="CP115" i="3"/>
  <c r="I112" i="5" s="1"/>
  <c r="CP116" i="3"/>
  <c r="I113" i="5" s="1"/>
  <c r="CP117" i="3"/>
  <c r="I114" i="5" s="1"/>
  <c r="CP118" i="3"/>
  <c r="I115" i="5" s="1"/>
  <c r="CP119" i="3"/>
  <c r="I116" i="5" s="1"/>
  <c r="CP120" i="3"/>
  <c r="I117" i="5" s="1"/>
  <c r="CP121" i="3"/>
  <c r="I118" i="5" s="1"/>
  <c r="CP122" i="3"/>
  <c r="I119" i="5" s="1"/>
  <c r="CP123" i="3"/>
  <c r="I120" i="5" s="1"/>
  <c r="CP124" i="3"/>
  <c r="I121" i="5" s="1"/>
  <c r="CP125" i="3"/>
  <c r="I122" i="5" s="1"/>
  <c r="CH32" i="3"/>
  <c r="CH33" i="3"/>
  <c r="CH34" i="3"/>
  <c r="CH35" i="3"/>
  <c r="CH36" i="3"/>
  <c r="CH37" i="3"/>
  <c r="CH38" i="3"/>
  <c r="CH39" i="3"/>
  <c r="CH40" i="3"/>
  <c r="CH41" i="3"/>
  <c r="CH42" i="3"/>
  <c r="CH43" i="3"/>
  <c r="CH44" i="3"/>
  <c r="CH45" i="3"/>
  <c r="CH46" i="3"/>
  <c r="CH47" i="3"/>
  <c r="CH48" i="3"/>
  <c r="CH49" i="3"/>
  <c r="CH50" i="3"/>
  <c r="CH51" i="3"/>
  <c r="CH52" i="3"/>
  <c r="CH53" i="3"/>
  <c r="CH54" i="3"/>
  <c r="CH55" i="3"/>
  <c r="CH56" i="3"/>
  <c r="CH57" i="3"/>
  <c r="CH58" i="3"/>
  <c r="CH59" i="3"/>
  <c r="CH60" i="3"/>
  <c r="CH61" i="3"/>
  <c r="CH62" i="3"/>
  <c r="CH63" i="3"/>
  <c r="CH64" i="3"/>
  <c r="CH65" i="3"/>
  <c r="CH66" i="3"/>
  <c r="CH67" i="3"/>
  <c r="CH68" i="3"/>
  <c r="CH69" i="3"/>
  <c r="CH70" i="3"/>
  <c r="CH71" i="3"/>
  <c r="CH72" i="3"/>
  <c r="CH73" i="3"/>
  <c r="CH74" i="3"/>
  <c r="CH75" i="3"/>
  <c r="CH76" i="3"/>
  <c r="CH77" i="3"/>
  <c r="CH78" i="3"/>
  <c r="CH79" i="3"/>
  <c r="CH80" i="3"/>
  <c r="CH81" i="3"/>
  <c r="CH82" i="3"/>
  <c r="CH83" i="3"/>
  <c r="CH84" i="3"/>
  <c r="CH85" i="3"/>
  <c r="CH86" i="3"/>
  <c r="CH87" i="3"/>
  <c r="CH88" i="3"/>
  <c r="CH89" i="3"/>
  <c r="CH90" i="3"/>
  <c r="CH91" i="3"/>
  <c r="CH92" i="3"/>
  <c r="CH93" i="3"/>
  <c r="CH94" i="3"/>
  <c r="CH95" i="3"/>
  <c r="CH96" i="3"/>
  <c r="CH97" i="3"/>
  <c r="CH98" i="3"/>
  <c r="CH99" i="3"/>
  <c r="CH100" i="3"/>
  <c r="CH101" i="3"/>
  <c r="CH102" i="3"/>
  <c r="CH103" i="3"/>
  <c r="CH104" i="3"/>
  <c r="CH105" i="3"/>
  <c r="CH106" i="3"/>
  <c r="CH107" i="3"/>
  <c r="CH108" i="3"/>
  <c r="CH109" i="3"/>
  <c r="CH110" i="3"/>
  <c r="CH111" i="3"/>
  <c r="CH112" i="3"/>
  <c r="CH113" i="3"/>
  <c r="CH114" i="3"/>
  <c r="CH115" i="3"/>
  <c r="CH116" i="3"/>
  <c r="CH117" i="3"/>
  <c r="CH118" i="3"/>
  <c r="CH119" i="3"/>
  <c r="CH120" i="3"/>
  <c r="CH121" i="3"/>
  <c r="CH122" i="3"/>
  <c r="CH123" i="3"/>
  <c r="CH124" i="3"/>
  <c r="CH125" i="3"/>
  <c r="CF32" i="3"/>
  <c r="CF33" i="3"/>
  <c r="CF34" i="3"/>
  <c r="CF35" i="3"/>
  <c r="CF36" i="3"/>
  <c r="CF37" i="3"/>
  <c r="CF38" i="3"/>
  <c r="CF39" i="3"/>
  <c r="CF40" i="3"/>
  <c r="CF41" i="3"/>
  <c r="CF42" i="3"/>
  <c r="CF43" i="3"/>
  <c r="CF44" i="3"/>
  <c r="CF45" i="3"/>
  <c r="CF46" i="3"/>
  <c r="CF47" i="3"/>
  <c r="CF48" i="3"/>
  <c r="CF49" i="3"/>
  <c r="CF50" i="3"/>
  <c r="CF51" i="3"/>
  <c r="CF52" i="3"/>
  <c r="CF53" i="3"/>
  <c r="CF54" i="3"/>
  <c r="CF55" i="3"/>
  <c r="CF56" i="3"/>
  <c r="CF57" i="3"/>
  <c r="CF58" i="3"/>
  <c r="CF59" i="3"/>
  <c r="CF60" i="3"/>
  <c r="CF61" i="3"/>
  <c r="CF62" i="3"/>
  <c r="CF63" i="3"/>
  <c r="CF64" i="3"/>
  <c r="CF65" i="3"/>
  <c r="CF66" i="3"/>
  <c r="CF67" i="3"/>
  <c r="CF68" i="3"/>
  <c r="CF69" i="3"/>
  <c r="CF70" i="3"/>
  <c r="CF71" i="3"/>
  <c r="CF72" i="3"/>
  <c r="CF73" i="3"/>
  <c r="CF74" i="3"/>
  <c r="CF75" i="3"/>
  <c r="CF76" i="3"/>
  <c r="CF77" i="3"/>
  <c r="CF78" i="3"/>
  <c r="CF79" i="3"/>
  <c r="CF80" i="3"/>
  <c r="CF81" i="3"/>
  <c r="CF82" i="3"/>
  <c r="CF83" i="3"/>
  <c r="CF84" i="3"/>
  <c r="CF85" i="3"/>
  <c r="CF86" i="3"/>
  <c r="CF87" i="3"/>
  <c r="CF88" i="3"/>
  <c r="CF89" i="3"/>
  <c r="CF90" i="3"/>
  <c r="CF91" i="3"/>
  <c r="CF92" i="3"/>
  <c r="CF93" i="3"/>
  <c r="CF94" i="3"/>
  <c r="CF95" i="3"/>
  <c r="CF96" i="3"/>
  <c r="CF97" i="3"/>
  <c r="CF98" i="3"/>
  <c r="CF99" i="3"/>
  <c r="CF100" i="3"/>
  <c r="CF101" i="3"/>
  <c r="CF102" i="3"/>
  <c r="CF103" i="3"/>
  <c r="CF104" i="3"/>
  <c r="CF105" i="3"/>
  <c r="CF106" i="3"/>
  <c r="CF107" i="3"/>
  <c r="CF108" i="3"/>
  <c r="CF109" i="3"/>
  <c r="CF110" i="3"/>
  <c r="CF111" i="3"/>
  <c r="CF112" i="3"/>
  <c r="CF113" i="3"/>
  <c r="CF114" i="3"/>
  <c r="CF115" i="3"/>
  <c r="CF116" i="3"/>
  <c r="CF117" i="3"/>
  <c r="CF118" i="3"/>
  <c r="CF119" i="3"/>
  <c r="CF120" i="3"/>
  <c r="CF121" i="3"/>
  <c r="CF122" i="3"/>
  <c r="CF123" i="3"/>
  <c r="CF124" i="3"/>
  <c r="CF125" i="3"/>
  <c r="CD32" i="3"/>
  <c r="CD33" i="3"/>
  <c r="CD34" i="3"/>
  <c r="CD35" i="3"/>
  <c r="CD36" i="3"/>
  <c r="CD37" i="3"/>
  <c r="CD38" i="3"/>
  <c r="CD39" i="3"/>
  <c r="CD40" i="3"/>
  <c r="CD41" i="3"/>
  <c r="CD42" i="3"/>
  <c r="CD43" i="3"/>
  <c r="CD44" i="3"/>
  <c r="CD45" i="3"/>
  <c r="CD46" i="3"/>
  <c r="CD47" i="3"/>
  <c r="CD48" i="3"/>
  <c r="CD49" i="3"/>
  <c r="CD50" i="3"/>
  <c r="CD51" i="3"/>
  <c r="CD52" i="3"/>
  <c r="CD53" i="3"/>
  <c r="CD54" i="3"/>
  <c r="CD55" i="3"/>
  <c r="CD56" i="3"/>
  <c r="CD57" i="3"/>
  <c r="CD58" i="3"/>
  <c r="CD59" i="3"/>
  <c r="CD60" i="3"/>
  <c r="CD61" i="3"/>
  <c r="CD62" i="3"/>
  <c r="CD63" i="3"/>
  <c r="CD64" i="3"/>
  <c r="CD65" i="3"/>
  <c r="CD66" i="3"/>
  <c r="CD67" i="3"/>
  <c r="CD68" i="3"/>
  <c r="CD69" i="3"/>
  <c r="CD70" i="3"/>
  <c r="CD71" i="3"/>
  <c r="CD72" i="3"/>
  <c r="CD73" i="3"/>
  <c r="CD74" i="3"/>
  <c r="CD75" i="3"/>
  <c r="CD76" i="3"/>
  <c r="CD77" i="3"/>
  <c r="CD78" i="3"/>
  <c r="CD79" i="3"/>
  <c r="CD80" i="3"/>
  <c r="CD81" i="3"/>
  <c r="CD82" i="3"/>
  <c r="CD83" i="3"/>
  <c r="CD84" i="3"/>
  <c r="CD85" i="3"/>
  <c r="CD86" i="3"/>
  <c r="CD87" i="3"/>
  <c r="CD88" i="3"/>
  <c r="CD89" i="3"/>
  <c r="CD90" i="3"/>
  <c r="CD91" i="3"/>
  <c r="CD92" i="3"/>
  <c r="CD93" i="3"/>
  <c r="CD94" i="3"/>
  <c r="CD95" i="3"/>
  <c r="CD96" i="3"/>
  <c r="CD97" i="3"/>
  <c r="CD98" i="3"/>
  <c r="CD99" i="3"/>
  <c r="CD100" i="3"/>
  <c r="CD101" i="3"/>
  <c r="CD102" i="3"/>
  <c r="CD103" i="3"/>
  <c r="CD104" i="3"/>
  <c r="CD105" i="3"/>
  <c r="CD106" i="3"/>
  <c r="CD107" i="3"/>
  <c r="CD108" i="3"/>
  <c r="CD109" i="3"/>
  <c r="CD110" i="3"/>
  <c r="CD111" i="3"/>
  <c r="CD112" i="3"/>
  <c r="CD113" i="3"/>
  <c r="CD114" i="3"/>
  <c r="CD115" i="3"/>
  <c r="CD116" i="3"/>
  <c r="CD117" i="3"/>
  <c r="CD118" i="3"/>
  <c r="CD119" i="3"/>
  <c r="CD120" i="3"/>
  <c r="CD121" i="3"/>
  <c r="CD122" i="3"/>
  <c r="CD123" i="3"/>
  <c r="CD124" i="3"/>
  <c r="CD125" i="3"/>
  <c r="CB32" i="3"/>
  <c r="CB33" i="3"/>
  <c r="CB34" i="3"/>
  <c r="CB35" i="3"/>
  <c r="CB36" i="3"/>
  <c r="CB37" i="3"/>
  <c r="CB38" i="3"/>
  <c r="CB39" i="3"/>
  <c r="CB40" i="3"/>
  <c r="CB41" i="3"/>
  <c r="CB42" i="3"/>
  <c r="CB43" i="3"/>
  <c r="CB44" i="3"/>
  <c r="CB45" i="3"/>
  <c r="CB46" i="3"/>
  <c r="CB47" i="3"/>
  <c r="CB48" i="3"/>
  <c r="CB49" i="3"/>
  <c r="CB50" i="3"/>
  <c r="CB51" i="3"/>
  <c r="CB52" i="3"/>
  <c r="CB53" i="3"/>
  <c r="CB54" i="3"/>
  <c r="CB55" i="3"/>
  <c r="CB56" i="3"/>
  <c r="CB57" i="3"/>
  <c r="CB58" i="3"/>
  <c r="CB59" i="3"/>
  <c r="CB60" i="3"/>
  <c r="CB61" i="3"/>
  <c r="CB62" i="3"/>
  <c r="CB63" i="3"/>
  <c r="CB64" i="3"/>
  <c r="CB65" i="3"/>
  <c r="CB66" i="3"/>
  <c r="CB67" i="3"/>
  <c r="CB68" i="3"/>
  <c r="CB69" i="3"/>
  <c r="CB70" i="3"/>
  <c r="CB71" i="3"/>
  <c r="CB72" i="3"/>
  <c r="CB73" i="3"/>
  <c r="CB74" i="3"/>
  <c r="CB75" i="3"/>
  <c r="CB76" i="3"/>
  <c r="CB77" i="3"/>
  <c r="CB78" i="3"/>
  <c r="CB79" i="3"/>
  <c r="CB80" i="3"/>
  <c r="CB81" i="3"/>
  <c r="CB82" i="3"/>
  <c r="CB83" i="3"/>
  <c r="CB84" i="3"/>
  <c r="CB85" i="3"/>
  <c r="CB86" i="3"/>
  <c r="CB87" i="3"/>
  <c r="CB88" i="3"/>
  <c r="CB89" i="3"/>
  <c r="CB90" i="3"/>
  <c r="CB91" i="3"/>
  <c r="CB92" i="3"/>
  <c r="CB93" i="3"/>
  <c r="CB94" i="3"/>
  <c r="CB95" i="3"/>
  <c r="CB96" i="3"/>
  <c r="CB97" i="3"/>
  <c r="CB98" i="3"/>
  <c r="CB99" i="3"/>
  <c r="CB100" i="3"/>
  <c r="CB101" i="3"/>
  <c r="CB102" i="3"/>
  <c r="CB103" i="3"/>
  <c r="CB104" i="3"/>
  <c r="CB105" i="3"/>
  <c r="CB106" i="3"/>
  <c r="CB107" i="3"/>
  <c r="CB108" i="3"/>
  <c r="CB109" i="3"/>
  <c r="CB110" i="3"/>
  <c r="CB111" i="3"/>
  <c r="CB112" i="3"/>
  <c r="CB113" i="3"/>
  <c r="CB114" i="3"/>
  <c r="CB115" i="3"/>
  <c r="CB116" i="3"/>
  <c r="CB117" i="3"/>
  <c r="CB118" i="3"/>
  <c r="CB119" i="3"/>
  <c r="CB120" i="3"/>
  <c r="CB121" i="3"/>
  <c r="CB122" i="3"/>
  <c r="CB123" i="3"/>
  <c r="CB124" i="3"/>
  <c r="CB125" i="3"/>
  <c r="BZ32" i="3"/>
  <c r="BZ33" i="3"/>
  <c r="BZ34" i="3"/>
  <c r="BZ35" i="3"/>
  <c r="BZ36" i="3"/>
  <c r="BZ37" i="3"/>
  <c r="BZ38" i="3"/>
  <c r="BZ39" i="3"/>
  <c r="BZ40" i="3"/>
  <c r="BZ41" i="3"/>
  <c r="BZ42" i="3"/>
  <c r="BZ43" i="3"/>
  <c r="BZ44" i="3"/>
  <c r="BZ45" i="3"/>
  <c r="BZ46" i="3"/>
  <c r="BZ47" i="3"/>
  <c r="BZ48" i="3"/>
  <c r="BZ49" i="3"/>
  <c r="BZ50" i="3"/>
  <c r="BZ51" i="3"/>
  <c r="BZ52" i="3"/>
  <c r="BZ53" i="3"/>
  <c r="BZ54" i="3"/>
  <c r="BZ55" i="3"/>
  <c r="BZ56" i="3"/>
  <c r="BZ57" i="3"/>
  <c r="BZ58" i="3"/>
  <c r="BZ59" i="3"/>
  <c r="BZ60" i="3"/>
  <c r="BZ61" i="3"/>
  <c r="BZ62" i="3"/>
  <c r="BZ63" i="3"/>
  <c r="BZ64" i="3"/>
  <c r="BZ65" i="3"/>
  <c r="BZ66" i="3"/>
  <c r="BZ67" i="3"/>
  <c r="BZ68" i="3"/>
  <c r="BZ69" i="3"/>
  <c r="BZ70" i="3"/>
  <c r="BZ71" i="3"/>
  <c r="BZ72" i="3"/>
  <c r="BZ73" i="3"/>
  <c r="BZ74" i="3"/>
  <c r="BZ75" i="3"/>
  <c r="BZ76" i="3"/>
  <c r="BZ77" i="3"/>
  <c r="BZ78" i="3"/>
  <c r="BZ79" i="3"/>
  <c r="BZ80" i="3"/>
  <c r="BZ81" i="3"/>
  <c r="BZ82" i="3"/>
  <c r="BZ83" i="3"/>
  <c r="BZ84" i="3"/>
  <c r="BZ85" i="3"/>
  <c r="BZ86" i="3"/>
  <c r="BZ87" i="3"/>
  <c r="BZ88" i="3"/>
  <c r="BZ89" i="3"/>
  <c r="BZ90" i="3"/>
  <c r="BZ91" i="3"/>
  <c r="BZ92" i="3"/>
  <c r="BZ93" i="3"/>
  <c r="BZ94" i="3"/>
  <c r="BZ95" i="3"/>
  <c r="BZ96" i="3"/>
  <c r="BZ97" i="3"/>
  <c r="BZ98" i="3"/>
  <c r="BZ99" i="3"/>
  <c r="BZ100" i="3"/>
  <c r="BZ101" i="3"/>
  <c r="BZ102" i="3"/>
  <c r="BZ103" i="3"/>
  <c r="BZ104" i="3"/>
  <c r="BZ105" i="3"/>
  <c r="BZ106" i="3"/>
  <c r="BZ107" i="3"/>
  <c r="BZ108" i="3"/>
  <c r="BZ109" i="3"/>
  <c r="BZ110" i="3"/>
  <c r="BZ111" i="3"/>
  <c r="BZ112" i="3"/>
  <c r="BZ113" i="3"/>
  <c r="BZ114" i="3"/>
  <c r="BZ115" i="3"/>
  <c r="BZ116" i="3"/>
  <c r="BZ117" i="3"/>
  <c r="BZ118" i="3"/>
  <c r="BZ119" i="3"/>
  <c r="BZ120" i="3"/>
  <c r="BZ121" i="3"/>
  <c r="BZ122" i="3"/>
  <c r="BZ123" i="3"/>
  <c r="BZ124" i="3"/>
  <c r="BZ125" i="3"/>
  <c r="BX32" i="3"/>
  <c r="BX33" i="3"/>
  <c r="BX34" i="3"/>
  <c r="BX35" i="3"/>
  <c r="BX36" i="3"/>
  <c r="BX37" i="3"/>
  <c r="BX38" i="3"/>
  <c r="BX39" i="3"/>
  <c r="BX40" i="3"/>
  <c r="BX41" i="3"/>
  <c r="BX42" i="3"/>
  <c r="BX43" i="3"/>
  <c r="BX44" i="3"/>
  <c r="BX45" i="3"/>
  <c r="BX46" i="3"/>
  <c r="BX47" i="3"/>
  <c r="BX48" i="3"/>
  <c r="BX49" i="3"/>
  <c r="BX50" i="3"/>
  <c r="BX51" i="3"/>
  <c r="BX52" i="3"/>
  <c r="BX53" i="3"/>
  <c r="BX54" i="3"/>
  <c r="BX55" i="3"/>
  <c r="BX56" i="3"/>
  <c r="BX57" i="3"/>
  <c r="BX58" i="3"/>
  <c r="BX59" i="3"/>
  <c r="BX60" i="3"/>
  <c r="BX61" i="3"/>
  <c r="BX62" i="3"/>
  <c r="BX63" i="3"/>
  <c r="BX64" i="3"/>
  <c r="BX65" i="3"/>
  <c r="BX66" i="3"/>
  <c r="BX67" i="3"/>
  <c r="BX68" i="3"/>
  <c r="BX69" i="3"/>
  <c r="BX70" i="3"/>
  <c r="BX71" i="3"/>
  <c r="BX72" i="3"/>
  <c r="BX73" i="3"/>
  <c r="BX74" i="3"/>
  <c r="BX75" i="3"/>
  <c r="BX76" i="3"/>
  <c r="BX77" i="3"/>
  <c r="BX78" i="3"/>
  <c r="BX79" i="3"/>
  <c r="BX80" i="3"/>
  <c r="BX81" i="3"/>
  <c r="BX82" i="3"/>
  <c r="BX83" i="3"/>
  <c r="BX84" i="3"/>
  <c r="BX85" i="3"/>
  <c r="BX86" i="3"/>
  <c r="BX87" i="3"/>
  <c r="BX88" i="3"/>
  <c r="BX89" i="3"/>
  <c r="BX90" i="3"/>
  <c r="BX91" i="3"/>
  <c r="BX92" i="3"/>
  <c r="BX93" i="3"/>
  <c r="BX94" i="3"/>
  <c r="BX95" i="3"/>
  <c r="BX96" i="3"/>
  <c r="BX97" i="3"/>
  <c r="BX98" i="3"/>
  <c r="BX99" i="3"/>
  <c r="BX100" i="3"/>
  <c r="BX101" i="3"/>
  <c r="BX102" i="3"/>
  <c r="BX103" i="3"/>
  <c r="BX104" i="3"/>
  <c r="BX105" i="3"/>
  <c r="BX106" i="3"/>
  <c r="BX107" i="3"/>
  <c r="BX108" i="3"/>
  <c r="BX109" i="3"/>
  <c r="BX110" i="3"/>
  <c r="BX111" i="3"/>
  <c r="BX112" i="3"/>
  <c r="BX113" i="3"/>
  <c r="BX114" i="3"/>
  <c r="BX115" i="3"/>
  <c r="BX116" i="3"/>
  <c r="BX117" i="3"/>
  <c r="BX118" i="3"/>
  <c r="BX119" i="3"/>
  <c r="BX120" i="3"/>
  <c r="BX121" i="3"/>
  <c r="BX122" i="3"/>
  <c r="BX123" i="3"/>
  <c r="BX124" i="3"/>
  <c r="BX125" i="3"/>
  <c r="BV32" i="3"/>
  <c r="BV33" i="3"/>
  <c r="BV34" i="3"/>
  <c r="BV35" i="3"/>
  <c r="BV36" i="3"/>
  <c r="BV37" i="3"/>
  <c r="BV38" i="3"/>
  <c r="BV39" i="3"/>
  <c r="BV40" i="3"/>
  <c r="BV41" i="3"/>
  <c r="BV42" i="3"/>
  <c r="BV43" i="3"/>
  <c r="BV44" i="3"/>
  <c r="BV45" i="3"/>
  <c r="BV46" i="3"/>
  <c r="BV47" i="3"/>
  <c r="BV48" i="3"/>
  <c r="BV49" i="3"/>
  <c r="BV50" i="3"/>
  <c r="BV51" i="3"/>
  <c r="BV52" i="3"/>
  <c r="BV53" i="3"/>
  <c r="BV54" i="3"/>
  <c r="BV55" i="3"/>
  <c r="BV56" i="3"/>
  <c r="BV57" i="3"/>
  <c r="BV58" i="3"/>
  <c r="BV59" i="3"/>
  <c r="BV60" i="3"/>
  <c r="BV61" i="3"/>
  <c r="BV62" i="3"/>
  <c r="BV63" i="3"/>
  <c r="BV64" i="3"/>
  <c r="BV65" i="3"/>
  <c r="BV66" i="3"/>
  <c r="BV67" i="3"/>
  <c r="BV68" i="3"/>
  <c r="BV69" i="3"/>
  <c r="BV70" i="3"/>
  <c r="BV71" i="3"/>
  <c r="BV72" i="3"/>
  <c r="BV73" i="3"/>
  <c r="BV74" i="3"/>
  <c r="BV75" i="3"/>
  <c r="BV76" i="3"/>
  <c r="BV77" i="3"/>
  <c r="BV78" i="3"/>
  <c r="BV79" i="3"/>
  <c r="BV80" i="3"/>
  <c r="BV81" i="3"/>
  <c r="BV82" i="3"/>
  <c r="BV83" i="3"/>
  <c r="BV84" i="3"/>
  <c r="BV85" i="3"/>
  <c r="BV86" i="3"/>
  <c r="BV87" i="3"/>
  <c r="BV88" i="3"/>
  <c r="BV89" i="3"/>
  <c r="BV90" i="3"/>
  <c r="BV91" i="3"/>
  <c r="BV92" i="3"/>
  <c r="BV93" i="3"/>
  <c r="BV94" i="3"/>
  <c r="BV95" i="3"/>
  <c r="BV96" i="3"/>
  <c r="BV97" i="3"/>
  <c r="BV98" i="3"/>
  <c r="BV99" i="3"/>
  <c r="BV100" i="3"/>
  <c r="BV101" i="3"/>
  <c r="BV102" i="3"/>
  <c r="BV103" i="3"/>
  <c r="BV104" i="3"/>
  <c r="BV105" i="3"/>
  <c r="BV106" i="3"/>
  <c r="BV107" i="3"/>
  <c r="BV108" i="3"/>
  <c r="BV109" i="3"/>
  <c r="BV110" i="3"/>
  <c r="BV111" i="3"/>
  <c r="BV112" i="3"/>
  <c r="BV113" i="3"/>
  <c r="BV114" i="3"/>
  <c r="BV115" i="3"/>
  <c r="BV116" i="3"/>
  <c r="BV117" i="3"/>
  <c r="BV118" i="3"/>
  <c r="BV119" i="3"/>
  <c r="BV120" i="3"/>
  <c r="BV121" i="3"/>
  <c r="BV122" i="3"/>
  <c r="BV123" i="3"/>
  <c r="BV124" i="3"/>
  <c r="BV125" i="3"/>
  <c r="BT32" i="3"/>
  <c r="BT33" i="3"/>
  <c r="BT34" i="3"/>
  <c r="BT35" i="3"/>
  <c r="BT36" i="3"/>
  <c r="BT37" i="3"/>
  <c r="BT38" i="3"/>
  <c r="BT39" i="3"/>
  <c r="BT40" i="3"/>
  <c r="BT41" i="3"/>
  <c r="BT42" i="3"/>
  <c r="BT43" i="3"/>
  <c r="BT44" i="3"/>
  <c r="BT45" i="3"/>
  <c r="BT46" i="3"/>
  <c r="BT47" i="3"/>
  <c r="BT48" i="3"/>
  <c r="BT49" i="3"/>
  <c r="BT50" i="3"/>
  <c r="BT51" i="3"/>
  <c r="BT52" i="3"/>
  <c r="BT53" i="3"/>
  <c r="BT54" i="3"/>
  <c r="BT55" i="3"/>
  <c r="BT56" i="3"/>
  <c r="BT57" i="3"/>
  <c r="BT58" i="3"/>
  <c r="BT59" i="3"/>
  <c r="BT60" i="3"/>
  <c r="BT61" i="3"/>
  <c r="BT62" i="3"/>
  <c r="BT63" i="3"/>
  <c r="BT64" i="3"/>
  <c r="BT65" i="3"/>
  <c r="BT66" i="3"/>
  <c r="BT67" i="3"/>
  <c r="BT68" i="3"/>
  <c r="BT69" i="3"/>
  <c r="BT70" i="3"/>
  <c r="BT71" i="3"/>
  <c r="BT72" i="3"/>
  <c r="BT73" i="3"/>
  <c r="BT74" i="3"/>
  <c r="BT75" i="3"/>
  <c r="BT76" i="3"/>
  <c r="BT77" i="3"/>
  <c r="BT78" i="3"/>
  <c r="BT79" i="3"/>
  <c r="BT80" i="3"/>
  <c r="BT81" i="3"/>
  <c r="BT82" i="3"/>
  <c r="BT83" i="3"/>
  <c r="BT84" i="3"/>
  <c r="BT85" i="3"/>
  <c r="BT86" i="3"/>
  <c r="BT87" i="3"/>
  <c r="BT88" i="3"/>
  <c r="BT89" i="3"/>
  <c r="BT90" i="3"/>
  <c r="BT91" i="3"/>
  <c r="BT92" i="3"/>
  <c r="BT93" i="3"/>
  <c r="BT94" i="3"/>
  <c r="BT95" i="3"/>
  <c r="BT96" i="3"/>
  <c r="BT97" i="3"/>
  <c r="BT98" i="3"/>
  <c r="BT99" i="3"/>
  <c r="BT100" i="3"/>
  <c r="BT101" i="3"/>
  <c r="BT102" i="3"/>
  <c r="BT103" i="3"/>
  <c r="BT104" i="3"/>
  <c r="BT105" i="3"/>
  <c r="BT106" i="3"/>
  <c r="BT107" i="3"/>
  <c r="BT108" i="3"/>
  <c r="BT109" i="3"/>
  <c r="BT110" i="3"/>
  <c r="BT111" i="3"/>
  <c r="BT112" i="3"/>
  <c r="BT113" i="3"/>
  <c r="BT114" i="3"/>
  <c r="BT115" i="3"/>
  <c r="BT116" i="3"/>
  <c r="BT117" i="3"/>
  <c r="BT118" i="3"/>
  <c r="BT119" i="3"/>
  <c r="BT120" i="3"/>
  <c r="BT121" i="3"/>
  <c r="BT122" i="3"/>
  <c r="BT123" i="3"/>
  <c r="BT124" i="3"/>
  <c r="BT125" i="3"/>
  <c r="BR32" i="3"/>
  <c r="BR33" i="3"/>
  <c r="BR34" i="3"/>
  <c r="BR35" i="3"/>
  <c r="BR36" i="3"/>
  <c r="BR37" i="3"/>
  <c r="BR38" i="3"/>
  <c r="BR39" i="3"/>
  <c r="BR40" i="3"/>
  <c r="BR41" i="3"/>
  <c r="BR42" i="3"/>
  <c r="BR43" i="3"/>
  <c r="BR44" i="3"/>
  <c r="BR45" i="3"/>
  <c r="BR46" i="3"/>
  <c r="BR47" i="3"/>
  <c r="BR48" i="3"/>
  <c r="BR49" i="3"/>
  <c r="BR50" i="3"/>
  <c r="BR51" i="3"/>
  <c r="BR52" i="3"/>
  <c r="BR53" i="3"/>
  <c r="BR54" i="3"/>
  <c r="BR55" i="3"/>
  <c r="BR56" i="3"/>
  <c r="BR57" i="3"/>
  <c r="BR58" i="3"/>
  <c r="BR59" i="3"/>
  <c r="BR60" i="3"/>
  <c r="BR61" i="3"/>
  <c r="BR62" i="3"/>
  <c r="BR63" i="3"/>
  <c r="BR64" i="3"/>
  <c r="BR65" i="3"/>
  <c r="BR66" i="3"/>
  <c r="BR67" i="3"/>
  <c r="BR68" i="3"/>
  <c r="BR69" i="3"/>
  <c r="BR70" i="3"/>
  <c r="BR71" i="3"/>
  <c r="BR72" i="3"/>
  <c r="BR73" i="3"/>
  <c r="BR74" i="3"/>
  <c r="BR75" i="3"/>
  <c r="BR76" i="3"/>
  <c r="BR77" i="3"/>
  <c r="BR78" i="3"/>
  <c r="BR79" i="3"/>
  <c r="BR80" i="3"/>
  <c r="BR81" i="3"/>
  <c r="BR82" i="3"/>
  <c r="BR83" i="3"/>
  <c r="BR84" i="3"/>
  <c r="BR85" i="3"/>
  <c r="BR86" i="3"/>
  <c r="BR87" i="3"/>
  <c r="BR88" i="3"/>
  <c r="BR89" i="3"/>
  <c r="BR90" i="3"/>
  <c r="BR91" i="3"/>
  <c r="BR92" i="3"/>
  <c r="BR93" i="3"/>
  <c r="BR94" i="3"/>
  <c r="BR95" i="3"/>
  <c r="BR96" i="3"/>
  <c r="BR97" i="3"/>
  <c r="BR98" i="3"/>
  <c r="BR99" i="3"/>
  <c r="BR100" i="3"/>
  <c r="BR101" i="3"/>
  <c r="BR102" i="3"/>
  <c r="BR103" i="3"/>
  <c r="BR104" i="3"/>
  <c r="BR105" i="3"/>
  <c r="BR106" i="3"/>
  <c r="BR107" i="3"/>
  <c r="BR108" i="3"/>
  <c r="BR109" i="3"/>
  <c r="BR110" i="3"/>
  <c r="BR111" i="3"/>
  <c r="BR112" i="3"/>
  <c r="BR113" i="3"/>
  <c r="BR114" i="3"/>
  <c r="BR115" i="3"/>
  <c r="BR116" i="3"/>
  <c r="BR117" i="3"/>
  <c r="BR118" i="3"/>
  <c r="BR119" i="3"/>
  <c r="BR120" i="3"/>
  <c r="BR121" i="3"/>
  <c r="BR122" i="3"/>
  <c r="BR123" i="3"/>
  <c r="BR124" i="3"/>
  <c r="BR125" i="3"/>
  <c r="BP32" i="3"/>
  <c r="BP33" i="3"/>
  <c r="BP34" i="3"/>
  <c r="BP35" i="3"/>
  <c r="BP36" i="3"/>
  <c r="BP37" i="3"/>
  <c r="BP38" i="3"/>
  <c r="BP39" i="3"/>
  <c r="BP40" i="3"/>
  <c r="BP41" i="3"/>
  <c r="BP42" i="3"/>
  <c r="BP43" i="3"/>
  <c r="BP44" i="3"/>
  <c r="BP45" i="3"/>
  <c r="BP46" i="3"/>
  <c r="BP47" i="3"/>
  <c r="BP48" i="3"/>
  <c r="BP49" i="3"/>
  <c r="BP50" i="3"/>
  <c r="BP51" i="3"/>
  <c r="BP52" i="3"/>
  <c r="BP53" i="3"/>
  <c r="BP54" i="3"/>
  <c r="BP55" i="3"/>
  <c r="BP56" i="3"/>
  <c r="BP57" i="3"/>
  <c r="BP58" i="3"/>
  <c r="BP59" i="3"/>
  <c r="BP60" i="3"/>
  <c r="BP61" i="3"/>
  <c r="BP62" i="3"/>
  <c r="BP63" i="3"/>
  <c r="BP64" i="3"/>
  <c r="BP65" i="3"/>
  <c r="BP66" i="3"/>
  <c r="BP67" i="3"/>
  <c r="BP68" i="3"/>
  <c r="BP69" i="3"/>
  <c r="BP70" i="3"/>
  <c r="BP71" i="3"/>
  <c r="BP72" i="3"/>
  <c r="BP73" i="3"/>
  <c r="BP74" i="3"/>
  <c r="BP75" i="3"/>
  <c r="BP76" i="3"/>
  <c r="BP77" i="3"/>
  <c r="BP78" i="3"/>
  <c r="BP79" i="3"/>
  <c r="BP80" i="3"/>
  <c r="BP81" i="3"/>
  <c r="BP82" i="3"/>
  <c r="BP83" i="3"/>
  <c r="BP84" i="3"/>
  <c r="BP85" i="3"/>
  <c r="BP86" i="3"/>
  <c r="BP87" i="3"/>
  <c r="BP88" i="3"/>
  <c r="BP89" i="3"/>
  <c r="BP90" i="3"/>
  <c r="BP91" i="3"/>
  <c r="BP92" i="3"/>
  <c r="BP93" i="3"/>
  <c r="BP94" i="3"/>
  <c r="BP95" i="3"/>
  <c r="BP96" i="3"/>
  <c r="BP97" i="3"/>
  <c r="BP98" i="3"/>
  <c r="BP99" i="3"/>
  <c r="BP100" i="3"/>
  <c r="BP101" i="3"/>
  <c r="BP102" i="3"/>
  <c r="BP103" i="3"/>
  <c r="BP104" i="3"/>
  <c r="BP105" i="3"/>
  <c r="BP106" i="3"/>
  <c r="BP107" i="3"/>
  <c r="BP108" i="3"/>
  <c r="BP109" i="3"/>
  <c r="BP110" i="3"/>
  <c r="BP111" i="3"/>
  <c r="BP112" i="3"/>
  <c r="BP113" i="3"/>
  <c r="BP114" i="3"/>
  <c r="BP115" i="3"/>
  <c r="BP116" i="3"/>
  <c r="BP117" i="3"/>
  <c r="BP118" i="3"/>
  <c r="BP119" i="3"/>
  <c r="BP120" i="3"/>
  <c r="BP121" i="3"/>
  <c r="BP122" i="3"/>
  <c r="BP123" i="3"/>
  <c r="BP124" i="3"/>
  <c r="BP125" i="3"/>
  <c r="BN32" i="3"/>
  <c r="BN33" i="3"/>
  <c r="BN34" i="3"/>
  <c r="BN35" i="3"/>
  <c r="BN36" i="3"/>
  <c r="BN37" i="3"/>
  <c r="BN38" i="3"/>
  <c r="BN39" i="3"/>
  <c r="BN40" i="3"/>
  <c r="BN41" i="3"/>
  <c r="BN42" i="3"/>
  <c r="BN43" i="3"/>
  <c r="BN44" i="3"/>
  <c r="BN45" i="3"/>
  <c r="BN46" i="3"/>
  <c r="BN47" i="3"/>
  <c r="BN48" i="3"/>
  <c r="BN49" i="3"/>
  <c r="BN50" i="3"/>
  <c r="BN51" i="3"/>
  <c r="BN52" i="3"/>
  <c r="BN53" i="3"/>
  <c r="BN54" i="3"/>
  <c r="BN55" i="3"/>
  <c r="BN56" i="3"/>
  <c r="BN57" i="3"/>
  <c r="BN58" i="3"/>
  <c r="BN59" i="3"/>
  <c r="BN60" i="3"/>
  <c r="BN61" i="3"/>
  <c r="BN62" i="3"/>
  <c r="BN63" i="3"/>
  <c r="BN64" i="3"/>
  <c r="BN65" i="3"/>
  <c r="BN66" i="3"/>
  <c r="BN67" i="3"/>
  <c r="BN68" i="3"/>
  <c r="BN69" i="3"/>
  <c r="BN70" i="3"/>
  <c r="BN71" i="3"/>
  <c r="BN72" i="3"/>
  <c r="BN73" i="3"/>
  <c r="BN74" i="3"/>
  <c r="BN75" i="3"/>
  <c r="BN76" i="3"/>
  <c r="BN77" i="3"/>
  <c r="BN78" i="3"/>
  <c r="BN79" i="3"/>
  <c r="BN80" i="3"/>
  <c r="BN81" i="3"/>
  <c r="BN82" i="3"/>
  <c r="BN83" i="3"/>
  <c r="BN84" i="3"/>
  <c r="BN85" i="3"/>
  <c r="BN86" i="3"/>
  <c r="BN87" i="3"/>
  <c r="BN88" i="3"/>
  <c r="BN89" i="3"/>
  <c r="BN90" i="3"/>
  <c r="BN91" i="3"/>
  <c r="BN92" i="3"/>
  <c r="BN93" i="3"/>
  <c r="BN94" i="3"/>
  <c r="BN95" i="3"/>
  <c r="BN96" i="3"/>
  <c r="BN97" i="3"/>
  <c r="BN98" i="3"/>
  <c r="BN99" i="3"/>
  <c r="BN100" i="3"/>
  <c r="BN101" i="3"/>
  <c r="BN102" i="3"/>
  <c r="BN103" i="3"/>
  <c r="BN104" i="3"/>
  <c r="BN105" i="3"/>
  <c r="BN106" i="3"/>
  <c r="BN107" i="3"/>
  <c r="BN108" i="3"/>
  <c r="BN109" i="3"/>
  <c r="BN110" i="3"/>
  <c r="BN111" i="3"/>
  <c r="BN112" i="3"/>
  <c r="BN113" i="3"/>
  <c r="BN114" i="3"/>
  <c r="BN115" i="3"/>
  <c r="BN116" i="3"/>
  <c r="BN117" i="3"/>
  <c r="BN118" i="3"/>
  <c r="BN119" i="3"/>
  <c r="BN120" i="3"/>
  <c r="BN121" i="3"/>
  <c r="BN122" i="3"/>
  <c r="BN123" i="3"/>
  <c r="BN124" i="3"/>
  <c r="BN125" i="3"/>
  <c r="BL32" i="3"/>
  <c r="BL33" i="3"/>
  <c r="BL34" i="3"/>
  <c r="BL35" i="3"/>
  <c r="BL36" i="3"/>
  <c r="BL37" i="3"/>
  <c r="BL38" i="3"/>
  <c r="BL39" i="3"/>
  <c r="BL40" i="3"/>
  <c r="BL41" i="3"/>
  <c r="BL42" i="3"/>
  <c r="BL43" i="3"/>
  <c r="BL44" i="3"/>
  <c r="BL45" i="3"/>
  <c r="BL46" i="3"/>
  <c r="BL47" i="3"/>
  <c r="BL48" i="3"/>
  <c r="BL49" i="3"/>
  <c r="BL50" i="3"/>
  <c r="BL51" i="3"/>
  <c r="BL52" i="3"/>
  <c r="BL53" i="3"/>
  <c r="BL54" i="3"/>
  <c r="BL55" i="3"/>
  <c r="BL56" i="3"/>
  <c r="BL57" i="3"/>
  <c r="BL58" i="3"/>
  <c r="BL59" i="3"/>
  <c r="BL60" i="3"/>
  <c r="BL61" i="3"/>
  <c r="BL62" i="3"/>
  <c r="BL63" i="3"/>
  <c r="BL64" i="3"/>
  <c r="BL65" i="3"/>
  <c r="BL66" i="3"/>
  <c r="BL67" i="3"/>
  <c r="BL68" i="3"/>
  <c r="BL69" i="3"/>
  <c r="BL70" i="3"/>
  <c r="BL71" i="3"/>
  <c r="BL72" i="3"/>
  <c r="BL73" i="3"/>
  <c r="BL74" i="3"/>
  <c r="BL75" i="3"/>
  <c r="BL76" i="3"/>
  <c r="BL77" i="3"/>
  <c r="BL78" i="3"/>
  <c r="BL79" i="3"/>
  <c r="BL80" i="3"/>
  <c r="BL81" i="3"/>
  <c r="BL82" i="3"/>
  <c r="BL83" i="3"/>
  <c r="BL84" i="3"/>
  <c r="BL85" i="3"/>
  <c r="BL86" i="3"/>
  <c r="BL87" i="3"/>
  <c r="BL88" i="3"/>
  <c r="BL89" i="3"/>
  <c r="BL90" i="3"/>
  <c r="BL91" i="3"/>
  <c r="BL92" i="3"/>
  <c r="BL93" i="3"/>
  <c r="BL94" i="3"/>
  <c r="BL95" i="3"/>
  <c r="BL96" i="3"/>
  <c r="BL97" i="3"/>
  <c r="BL98" i="3"/>
  <c r="BL99" i="3"/>
  <c r="BL100" i="3"/>
  <c r="BL101" i="3"/>
  <c r="BL102" i="3"/>
  <c r="BL103" i="3"/>
  <c r="BL104" i="3"/>
  <c r="BL105" i="3"/>
  <c r="BL106" i="3"/>
  <c r="BL107" i="3"/>
  <c r="BL108" i="3"/>
  <c r="BL109" i="3"/>
  <c r="BL110" i="3"/>
  <c r="BL111" i="3"/>
  <c r="BL112" i="3"/>
  <c r="BL113" i="3"/>
  <c r="BL114" i="3"/>
  <c r="BL115" i="3"/>
  <c r="BL116" i="3"/>
  <c r="BL117" i="3"/>
  <c r="BL118" i="3"/>
  <c r="BL119" i="3"/>
  <c r="BL120" i="3"/>
  <c r="BL121" i="3"/>
  <c r="BL122" i="3"/>
  <c r="BL123" i="3"/>
  <c r="BL124" i="3"/>
  <c r="BL125" i="3"/>
  <c r="BJ32" i="3"/>
  <c r="BJ33" i="3"/>
  <c r="BJ34" i="3"/>
  <c r="BJ35" i="3"/>
  <c r="BJ36" i="3"/>
  <c r="BJ37" i="3"/>
  <c r="BJ38" i="3"/>
  <c r="BJ39" i="3"/>
  <c r="BJ40" i="3"/>
  <c r="BJ41" i="3"/>
  <c r="BJ42" i="3"/>
  <c r="BJ43" i="3"/>
  <c r="BJ44" i="3"/>
  <c r="BJ45" i="3"/>
  <c r="BJ46" i="3"/>
  <c r="BJ47" i="3"/>
  <c r="BJ48" i="3"/>
  <c r="BJ49" i="3"/>
  <c r="BJ50" i="3"/>
  <c r="BJ51" i="3"/>
  <c r="BJ52" i="3"/>
  <c r="BJ53" i="3"/>
  <c r="BJ54" i="3"/>
  <c r="BJ55" i="3"/>
  <c r="BJ56" i="3"/>
  <c r="BJ57" i="3"/>
  <c r="BJ58" i="3"/>
  <c r="BJ59" i="3"/>
  <c r="BJ60" i="3"/>
  <c r="BJ61" i="3"/>
  <c r="BJ62" i="3"/>
  <c r="BJ63" i="3"/>
  <c r="BJ64" i="3"/>
  <c r="BJ65" i="3"/>
  <c r="BJ66" i="3"/>
  <c r="BJ67" i="3"/>
  <c r="BJ68" i="3"/>
  <c r="BJ69" i="3"/>
  <c r="BJ70" i="3"/>
  <c r="BJ71" i="3"/>
  <c r="BJ72" i="3"/>
  <c r="BJ73" i="3"/>
  <c r="BJ74" i="3"/>
  <c r="BJ75" i="3"/>
  <c r="BJ76" i="3"/>
  <c r="BJ77" i="3"/>
  <c r="BJ78" i="3"/>
  <c r="BJ79" i="3"/>
  <c r="BJ80" i="3"/>
  <c r="BJ81" i="3"/>
  <c r="BJ82" i="3"/>
  <c r="BJ83" i="3"/>
  <c r="BJ84" i="3"/>
  <c r="BJ85" i="3"/>
  <c r="BJ86" i="3"/>
  <c r="BJ87" i="3"/>
  <c r="BJ88" i="3"/>
  <c r="BJ89" i="3"/>
  <c r="BJ90" i="3"/>
  <c r="BJ91" i="3"/>
  <c r="BJ92" i="3"/>
  <c r="BJ93" i="3"/>
  <c r="BJ94" i="3"/>
  <c r="BJ95" i="3"/>
  <c r="BJ96" i="3"/>
  <c r="BJ97" i="3"/>
  <c r="BJ98" i="3"/>
  <c r="BJ99" i="3"/>
  <c r="BJ100" i="3"/>
  <c r="BJ101" i="3"/>
  <c r="BJ102" i="3"/>
  <c r="BJ103" i="3"/>
  <c r="BJ104" i="3"/>
  <c r="BJ105" i="3"/>
  <c r="BJ106" i="3"/>
  <c r="BJ107" i="3"/>
  <c r="BJ108" i="3"/>
  <c r="BJ109" i="3"/>
  <c r="BJ110" i="3"/>
  <c r="BJ111" i="3"/>
  <c r="BJ112" i="3"/>
  <c r="BJ113" i="3"/>
  <c r="BJ114" i="3"/>
  <c r="BJ115" i="3"/>
  <c r="BJ116" i="3"/>
  <c r="BJ117" i="3"/>
  <c r="BJ118" i="3"/>
  <c r="BJ119" i="3"/>
  <c r="BJ120" i="3"/>
  <c r="BJ121" i="3"/>
  <c r="BJ122" i="3"/>
  <c r="BJ123" i="3"/>
  <c r="BJ124" i="3"/>
  <c r="BJ125" i="3"/>
  <c r="BH32" i="3"/>
  <c r="BH33" i="3"/>
  <c r="BH34" i="3"/>
  <c r="BH35" i="3"/>
  <c r="BH36" i="3"/>
  <c r="BH37" i="3"/>
  <c r="BH38" i="3"/>
  <c r="BH39" i="3"/>
  <c r="BH40" i="3"/>
  <c r="BH41" i="3"/>
  <c r="BH42" i="3"/>
  <c r="BH43" i="3"/>
  <c r="BH44" i="3"/>
  <c r="BH45" i="3"/>
  <c r="BH46" i="3"/>
  <c r="BH47" i="3"/>
  <c r="BH48" i="3"/>
  <c r="BH49" i="3"/>
  <c r="BH50" i="3"/>
  <c r="BH51" i="3"/>
  <c r="BH52" i="3"/>
  <c r="BH53" i="3"/>
  <c r="BH54" i="3"/>
  <c r="BH55" i="3"/>
  <c r="BH56" i="3"/>
  <c r="BH57" i="3"/>
  <c r="BH58" i="3"/>
  <c r="BH59" i="3"/>
  <c r="BH60" i="3"/>
  <c r="BH61" i="3"/>
  <c r="BH62" i="3"/>
  <c r="BH63" i="3"/>
  <c r="BH64" i="3"/>
  <c r="BH65" i="3"/>
  <c r="BH66" i="3"/>
  <c r="BH67" i="3"/>
  <c r="BH68" i="3"/>
  <c r="BH69" i="3"/>
  <c r="BH70" i="3"/>
  <c r="BH71" i="3"/>
  <c r="BH72" i="3"/>
  <c r="BH73" i="3"/>
  <c r="BH74" i="3"/>
  <c r="BH75" i="3"/>
  <c r="BH76" i="3"/>
  <c r="BH77" i="3"/>
  <c r="BH78" i="3"/>
  <c r="BH79" i="3"/>
  <c r="BH80" i="3"/>
  <c r="BH81" i="3"/>
  <c r="BH82" i="3"/>
  <c r="BH83" i="3"/>
  <c r="BH84" i="3"/>
  <c r="BH85" i="3"/>
  <c r="BH86" i="3"/>
  <c r="BH87" i="3"/>
  <c r="BH88" i="3"/>
  <c r="BH89" i="3"/>
  <c r="BH90" i="3"/>
  <c r="BH91" i="3"/>
  <c r="BH92" i="3"/>
  <c r="BH93" i="3"/>
  <c r="BH94" i="3"/>
  <c r="BH95" i="3"/>
  <c r="BH96" i="3"/>
  <c r="BH97" i="3"/>
  <c r="BH98" i="3"/>
  <c r="BH99" i="3"/>
  <c r="BH100" i="3"/>
  <c r="BH101" i="3"/>
  <c r="BH102" i="3"/>
  <c r="BH103" i="3"/>
  <c r="BH104" i="3"/>
  <c r="BH105" i="3"/>
  <c r="BH106" i="3"/>
  <c r="BH107" i="3"/>
  <c r="BH108" i="3"/>
  <c r="BH109" i="3"/>
  <c r="BH110" i="3"/>
  <c r="BH111" i="3"/>
  <c r="BH112" i="3"/>
  <c r="BH113" i="3"/>
  <c r="BH114" i="3"/>
  <c r="BH115" i="3"/>
  <c r="BH116" i="3"/>
  <c r="BH117" i="3"/>
  <c r="BH118" i="3"/>
  <c r="BH119" i="3"/>
  <c r="BH120" i="3"/>
  <c r="BH121" i="3"/>
  <c r="BH122" i="3"/>
  <c r="BH123" i="3"/>
  <c r="BH124" i="3"/>
  <c r="BH125" i="3"/>
  <c r="BF32" i="3"/>
  <c r="BF33" i="3"/>
  <c r="BF34" i="3"/>
  <c r="BF35" i="3"/>
  <c r="BF36" i="3"/>
  <c r="BF37" i="3"/>
  <c r="BF38" i="3"/>
  <c r="BF39" i="3"/>
  <c r="BF40" i="3"/>
  <c r="BF41" i="3"/>
  <c r="BF42" i="3"/>
  <c r="BF43" i="3"/>
  <c r="BF44" i="3"/>
  <c r="BF45" i="3"/>
  <c r="BF46" i="3"/>
  <c r="BF47" i="3"/>
  <c r="BF48" i="3"/>
  <c r="BF49" i="3"/>
  <c r="BF50" i="3"/>
  <c r="BF51" i="3"/>
  <c r="BF52" i="3"/>
  <c r="BF53" i="3"/>
  <c r="BF54" i="3"/>
  <c r="BF55" i="3"/>
  <c r="BF56" i="3"/>
  <c r="BF57" i="3"/>
  <c r="BF58" i="3"/>
  <c r="BF59" i="3"/>
  <c r="BF60" i="3"/>
  <c r="BF61" i="3"/>
  <c r="BF62" i="3"/>
  <c r="BF63" i="3"/>
  <c r="BF64" i="3"/>
  <c r="BF65" i="3"/>
  <c r="BF66" i="3"/>
  <c r="BF67" i="3"/>
  <c r="BF68" i="3"/>
  <c r="BF69" i="3"/>
  <c r="BF70" i="3"/>
  <c r="BF71" i="3"/>
  <c r="BF72" i="3"/>
  <c r="BF73" i="3"/>
  <c r="BF74" i="3"/>
  <c r="BF75" i="3"/>
  <c r="BF76" i="3"/>
  <c r="BF77" i="3"/>
  <c r="BF78" i="3"/>
  <c r="BF79" i="3"/>
  <c r="BF80" i="3"/>
  <c r="BF81" i="3"/>
  <c r="BF82" i="3"/>
  <c r="BF83" i="3"/>
  <c r="BF84" i="3"/>
  <c r="BF85" i="3"/>
  <c r="BF86" i="3"/>
  <c r="BF87" i="3"/>
  <c r="BF88" i="3"/>
  <c r="BF89" i="3"/>
  <c r="BF90" i="3"/>
  <c r="BF91" i="3"/>
  <c r="BF92" i="3"/>
  <c r="BF93" i="3"/>
  <c r="BF94" i="3"/>
  <c r="BF95" i="3"/>
  <c r="BF96" i="3"/>
  <c r="BF97" i="3"/>
  <c r="BF98" i="3"/>
  <c r="BF99" i="3"/>
  <c r="BF100" i="3"/>
  <c r="BF101" i="3"/>
  <c r="BF102" i="3"/>
  <c r="BF103" i="3"/>
  <c r="BF104" i="3"/>
  <c r="BF105" i="3"/>
  <c r="BF106" i="3"/>
  <c r="BF107" i="3"/>
  <c r="BF108" i="3"/>
  <c r="BF109" i="3"/>
  <c r="BF110" i="3"/>
  <c r="BF111" i="3"/>
  <c r="BF112" i="3"/>
  <c r="BF113" i="3"/>
  <c r="BF114" i="3"/>
  <c r="BF115" i="3"/>
  <c r="BF116" i="3"/>
  <c r="BF117" i="3"/>
  <c r="BF118" i="3"/>
  <c r="BF119" i="3"/>
  <c r="BF120" i="3"/>
  <c r="BF121" i="3"/>
  <c r="BF122" i="3"/>
  <c r="BF123" i="3"/>
  <c r="BF124" i="3"/>
  <c r="BF125" i="3"/>
  <c r="BD32" i="3"/>
  <c r="BD33" i="3"/>
  <c r="BD34" i="3"/>
  <c r="BD35" i="3"/>
  <c r="BD36" i="3"/>
  <c r="BD37" i="3"/>
  <c r="BD38" i="3"/>
  <c r="BD39" i="3"/>
  <c r="BD40" i="3"/>
  <c r="BD41" i="3"/>
  <c r="BD42" i="3"/>
  <c r="BD43" i="3"/>
  <c r="BD44" i="3"/>
  <c r="BD45" i="3"/>
  <c r="BD46" i="3"/>
  <c r="BD47" i="3"/>
  <c r="BD48" i="3"/>
  <c r="BD49" i="3"/>
  <c r="BD50" i="3"/>
  <c r="BD51" i="3"/>
  <c r="BD52" i="3"/>
  <c r="BD53" i="3"/>
  <c r="BD54" i="3"/>
  <c r="BD55" i="3"/>
  <c r="BD56" i="3"/>
  <c r="BD57" i="3"/>
  <c r="BD58" i="3"/>
  <c r="BD59" i="3"/>
  <c r="BD60" i="3"/>
  <c r="BD61" i="3"/>
  <c r="BD62" i="3"/>
  <c r="BD63" i="3"/>
  <c r="BD64" i="3"/>
  <c r="BD65" i="3"/>
  <c r="BD66" i="3"/>
  <c r="BD67" i="3"/>
  <c r="BD68" i="3"/>
  <c r="BD69" i="3"/>
  <c r="BD70" i="3"/>
  <c r="BD71" i="3"/>
  <c r="BD72" i="3"/>
  <c r="BD73" i="3"/>
  <c r="BD74" i="3"/>
  <c r="BD75" i="3"/>
  <c r="BD76" i="3"/>
  <c r="BD77" i="3"/>
  <c r="BD78" i="3"/>
  <c r="BD79" i="3"/>
  <c r="BD80" i="3"/>
  <c r="BD81" i="3"/>
  <c r="BD82" i="3"/>
  <c r="BD83" i="3"/>
  <c r="BD84" i="3"/>
  <c r="BD85" i="3"/>
  <c r="BD86" i="3"/>
  <c r="BD87" i="3"/>
  <c r="BD88" i="3"/>
  <c r="BD89" i="3"/>
  <c r="BD90" i="3"/>
  <c r="BD91" i="3"/>
  <c r="BD92" i="3"/>
  <c r="BD93" i="3"/>
  <c r="BD94" i="3"/>
  <c r="BD95" i="3"/>
  <c r="BD96" i="3"/>
  <c r="BD97" i="3"/>
  <c r="BD98" i="3"/>
  <c r="BD99" i="3"/>
  <c r="BD100" i="3"/>
  <c r="BD101" i="3"/>
  <c r="BD102" i="3"/>
  <c r="BD103" i="3"/>
  <c r="BD104" i="3"/>
  <c r="BD105" i="3"/>
  <c r="BD106" i="3"/>
  <c r="BD107" i="3"/>
  <c r="BD108" i="3"/>
  <c r="BD109" i="3"/>
  <c r="BD110" i="3"/>
  <c r="BD111" i="3"/>
  <c r="BD112" i="3"/>
  <c r="BD113" i="3"/>
  <c r="BD114" i="3"/>
  <c r="BD115" i="3"/>
  <c r="BD116" i="3"/>
  <c r="BD117" i="3"/>
  <c r="BD118" i="3"/>
  <c r="BD119" i="3"/>
  <c r="BD120" i="3"/>
  <c r="BD121" i="3"/>
  <c r="BD122" i="3"/>
  <c r="BD123" i="3"/>
  <c r="BD124" i="3"/>
  <c r="BD125" i="3"/>
  <c r="BB32" i="3"/>
  <c r="BB33" i="3"/>
  <c r="BB34" i="3"/>
  <c r="BB35" i="3"/>
  <c r="BB36" i="3"/>
  <c r="BB37" i="3"/>
  <c r="BB38" i="3"/>
  <c r="BB39" i="3"/>
  <c r="BB40" i="3"/>
  <c r="BB41" i="3"/>
  <c r="BB42" i="3"/>
  <c r="BB43" i="3"/>
  <c r="BB44" i="3"/>
  <c r="BB45" i="3"/>
  <c r="BB46" i="3"/>
  <c r="BB47" i="3"/>
  <c r="BB48" i="3"/>
  <c r="BB49" i="3"/>
  <c r="BB50" i="3"/>
  <c r="BB51" i="3"/>
  <c r="BB52" i="3"/>
  <c r="BB53" i="3"/>
  <c r="BB54" i="3"/>
  <c r="BB55" i="3"/>
  <c r="BB56" i="3"/>
  <c r="BB57" i="3"/>
  <c r="BB58" i="3"/>
  <c r="BB59" i="3"/>
  <c r="BB60" i="3"/>
  <c r="BB61" i="3"/>
  <c r="BB62" i="3"/>
  <c r="BB63" i="3"/>
  <c r="BB64" i="3"/>
  <c r="BB65" i="3"/>
  <c r="BB66" i="3"/>
  <c r="BB67" i="3"/>
  <c r="BB68" i="3"/>
  <c r="BB69" i="3"/>
  <c r="BB70" i="3"/>
  <c r="BB71" i="3"/>
  <c r="BB72" i="3"/>
  <c r="BB73" i="3"/>
  <c r="BB74" i="3"/>
  <c r="BB75" i="3"/>
  <c r="BB76" i="3"/>
  <c r="BB77" i="3"/>
  <c r="BB78" i="3"/>
  <c r="BB79" i="3"/>
  <c r="BB80" i="3"/>
  <c r="BB81" i="3"/>
  <c r="BB82" i="3"/>
  <c r="BB83" i="3"/>
  <c r="BB84" i="3"/>
  <c r="BB85" i="3"/>
  <c r="BB86" i="3"/>
  <c r="BB87" i="3"/>
  <c r="BB88" i="3"/>
  <c r="BB89" i="3"/>
  <c r="BB90" i="3"/>
  <c r="BB91" i="3"/>
  <c r="BB92" i="3"/>
  <c r="BB93" i="3"/>
  <c r="BB94" i="3"/>
  <c r="BB95" i="3"/>
  <c r="BB96" i="3"/>
  <c r="BB97" i="3"/>
  <c r="BB98" i="3"/>
  <c r="BB99" i="3"/>
  <c r="BB100" i="3"/>
  <c r="BB101" i="3"/>
  <c r="BB102" i="3"/>
  <c r="BB103" i="3"/>
  <c r="BB104" i="3"/>
  <c r="BB105" i="3"/>
  <c r="BB106" i="3"/>
  <c r="BB107" i="3"/>
  <c r="BB108" i="3"/>
  <c r="BB109" i="3"/>
  <c r="BB110" i="3"/>
  <c r="BB111" i="3"/>
  <c r="BB112" i="3"/>
  <c r="BB113" i="3"/>
  <c r="BB114" i="3"/>
  <c r="BB115" i="3"/>
  <c r="BB116" i="3"/>
  <c r="BB117" i="3"/>
  <c r="BB118" i="3"/>
  <c r="BB119" i="3"/>
  <c r="BB120" i="3"/>
  <c r="BB121" i="3"/>
  <c r="BB122" i="3"/>
  <c r="BB123" i="3"/>
  <c r="BB124" i="3"/>
  <c r="BB125" i="3"/>
  <c r="AZ32" i="3"/>
  <c r="AZ33" i="3"/>
  <c r="AZ34" i="3"/>
  <c r="AZ35" i="3"/>
  <c r="AZ36" i="3"/>
  <c r="AZ37" i="3"/>
  <c r="AZ38" i="3"/>
  <c r="AZ39" i="3"/>
  <c r="AZ40" i="3"/>
  <c r="AZ41" i="3"/>
  <c r="AZ42" i="3"/>
  <c r="AZ43" i="3"/>
  <c r="AZ44" i="3"/>
  <c r="AZ45" i="3"/>
  <c r="AZ46" i="3"/>
  <c r="AZ47" i="3"/>
  <c r="AZ48" i="3"/>
  <c r="AZ49" i="3"/>
  <c r="AZ50" i="3"/>
  <c r="AZ51" i="3"/>
  <c r="AZ52" i="3"/>
  <c r="AZ53" i="3"/>
  <c r="AZ54" i="3"/>
  <c r="AZ55" i="3"/>
  <c r="AZ56" i="3"/>
  <c r="AZ57" i="3"/>
  <c r="AZ58" i="3"/>
  <c r="AZ59" i="3"/>
  <c r="AZ60" i="3"/>
  <c r="AZ61" i="3"/>
  <c r="AZ62" i="3"/>
  <c r="AZ63" i="3"/>
  <c r="AZ64" i="3"/>
  <c r="AZ65" i="3"/>
  <c r="AZ66" i="3"/>
  <c r="AZ67" i="3"/>
  <c r="AZ68" i="3"/>
  <c r="AZ69" i="3"/>
  <c r="AZ70" i="3"/>
  <c r="AZ71" i="3"/>
  <c r="AZ72" i="3"/>
  <c r="AZ73" i="3"/>
  <c r="AZ74" i="3"/>
  <c r="AZ75" i="3"/>
  <c r="AZ76" i="3"/>
  <c r="AZ77" i="3"/>
  <c r="AZ78" i="3"/>
  <c r="AZ79" i="3"/>
  <c r="AZ80" i="3"/>
  <c r="AZ81" i="3"/>
  <c r="AZ82" i="3"/>
  <c r="AZ83" i="3"/>
  <c r="AZ84" i="3"/>
  <c r="AZ85" i="3"/>
  <c r="AZ86" i="3"/>
  <c r="AZ87" i="3"/>
  <c r="AZ88" i="3"/>
  <c r="AZ89" i="3"/>
  <c r="AZ90" i="3"/>
  <c r="AZ91" i="3"/>
  <c r="AZ92" i="3"/>
  <c r="AZ93" i="3"/>
  <c r="AZ94" i="3"/>
  <c r="AZ95" i="3"/>
  <c r="AZ96" i="3"/>
  <c r="AZ97" i="3"/>
  <c r="AZ98" i="3"/>
  <c r="AZ99" i="3"/>
  <c r="AZ100" i="3"/>
  <c r="AZ101" i="3"/>
  <c r="AZ102" i="3"/>
  <c r="AZ103" i="3"/>
  <c r="AZ104" i="3"/>
  <c r="AZ105" i="3"/>
  <c r="AZ106" i="3"/>
  <c r="AZ107" i="3"/>
  <c r="AZ108" i="3"/>
  <c r="AZ109" i="3"/>
  <c r="AZ110" i="3"/>
  <c r="AZ111" i="3"/>
  <c r="AZ112" i="3"/>
  <c r="AZ113" i="3"/>
  <c r="AZ114" i="3"/>
  <c r="AZ115" i="3"/>
  <c r="AZ116" i="3"/>
  <c r="AZ117" i="3"/>
  <c r="AZ118" i="3"/>
  <c r="AZ119" i="3"/>
  <c r="AZ120" i="3"/>
  <c r="AZ121" i="3"/>
  <c r="AZ122" i="3"/>
  <c r="AZ123" i="3"/>
  <c r="AZ124" i="3"/>
  <c r="AZ125" i="3"/>
  <c r="AX32" i="3"/>
  <c r="AX33" i="3"/>
  <c r="AX34" i="3"/>
  <c r="AX35" i="3"/>
  <c r="AX36" i="3"/>
  <c r="AX37" i="3"/>
  <c r="AX38" i="3"/>
  <c r="AX39" i="3"/>
  <c r="AX40" i="3"/>
  <c r="AX41" i="3"/>
  <c r="AX42" i="3"/>
  <c r="AX43" i="3"/>
  <c r="AX44" i="3"/>
  <c r="AX45" i="3"/>
  <c r="AX46" i="3"/>
  <c r="AX47" i="3"/>
  <c r="AX48" i="3"/>
  <c r="AX49" i="3"/>
  <c r="AX50" i="3"/>
  <c r="AX51" i="3"/>
  <c r="AX52" i="3"/>
  <c r="AX53" i="3"/>
  <c r="AX54" i="3"/>
  <c r="AX55" i="3"/>
  <c r="AX56" i="3"/>
  <c r="AX57" i="3"/>
  <c r="AX58" i="3"/>
  <c r="AX59" i="3"/>
  <c r="AX60" i="3"/>
  <c r="AX61" i="3"/>
  <c r="AX62" i="3"/>
  <c r="AX63" i="3"/>
  <c r="AX64" i="3"/>
  <c r="AX65" i="3"/>
  <c r="AX66" i="3"/>
  <c r="AX67" i="3"/>
  <c r="AX68" i="3"/>
  <c r="AX69" i="3"/>
  <c r="AX70" i="3"/>
  <c r="AX71" i="3"/>
  <c r="AX72" i="3"/>
  <c r="AX73" i="3"/>
  <c r="AX74" i="3"/>
  <c r="AX75" i="3"/>
  <c r="AX76" i="3"/>
  <c r="AX77" i="3"/>
  <c r="AX78" i="3"/>
  <c r="AX79" i="3"/>
  <c r="AX80" i="3"/>
  <c r="AX81" i="3"/>
  <c r="AX82" i="3"/>
  <c r="AX83" i="3"/>
  <c r="AX84" i="3"/>
  <c r="AX85" i="3"/>
  <c r="AX86" i="3"/>
  <c r="AX87" i="3"/>
  <c r="AX88" i="3"/>
  <c r="AX89" i="3"/>
  <c r="AX90" i="3"/>
  <c r="AX91" i="3"/>
  <c r="AX92" i="3"/>
  <c r="AX93" i="3"/>
  <c r="AX94" i="3"/>
  <c r="AX95" i="3"/>
  <c r="AX96" i="3"/>
  <c r="AX97" i="3"/>
  <c r="AX98" i="3"/>
  <c r="AX99" i="3"/>
  <c r="AX100" i="3"/>
  <c r="AX101" i="3"/>
  <c r="AX102" i="3"/>
  <c r="AX103" i="3"/>
  <c r="AX104" i="3"/>
  <c r="AX105" i="3"/>
  <c r="AX106" i="3"/>
  <c r="AX107" i="3"/>
  <c r="AX108" i="3"/>
  <c r="AX109" i="3"/>
  <c r="AX110" i="3"/>
  <c r="AX111" i="3"/>
  <c r="AX112" i="3"/>
  <c r="AX113" i="3"/>
  <c r="AX114" i="3"/>
  <c r="AX115" i="3"/>
  <c r="AX116" i="3"/>
  <c r="AX117" i="3"/>
  <c r="AX118" i="3"/>
  <c r="AX119" i="3"/>
  <c r="AX120" i="3"/>
  <c r="AX121" i="3"/>
  <c r="AX122" i="3"/>
  <c r="AX123" i="3"/>
  <c r="AX124" i="3"/>
  <c r="AX125" i="3"/>
  <c r="AV32" i="3"/>
  <c r="AV33" i="3"/>
  <c r="AV34" i="3"/>
  <c r="AV35" i="3"/>
  <c r="AV36" i="3"/>
  <c r="AV37" i="3"/>
  <c r="AV38" i="3"/>
  <c r="AV39" i="3"/>
  <c r="AV40" i="3"/>
  <c r="AV41" i="3"/>
  <c r="AV42" i="3"/>
  <c r="AV43" i="3"/>
  <c r="AV44" i="3"/>
  <c r="AV45" i="3"/>
  <c r="AV46" i="3"/>
  <c r="AV47" i="3"/>
  <c r="AV48" i="3"/>
  <c r="AV49" i="3"/>
  <c r="AV50" i="3"/>
  <c r="AV51" i="3"/>
  <c r="AV52" i="3"/>
  <c r="AV53" i="3"/>
  <c r="AV54" i="3"/>
  <c r="AV55" i="3"/>
  <c r="AV56" i="3"/>
  <c r="AV57" i="3"/>
  <c r="AV58" i="3"/>
  <c r="AV59" i="3"/>
  <c r="AV60" i="3"/>
  <c r="AV61" i="3"/>
  <c r="AV62" i="3"/>
  <c r="AV63" i="3"/>
  <c r="AV64" i="3"/>
  <c r="AV65" i="3"/>
  <c r="AV66" i="3"/>
  <c r="AV67" i="3"/>
  <c r="AV68" i="3"/>
  <c r="AV69" i="3"/>
  <c r="AV70" i="3"/>
  <c r="AV71" i="3"/>
  <c r="AV72" i="3"/>
  <c r="AV73" i="3"/>
  <c r="AV74" i="3"/>
  <c r="AV75" i="3"/>
  <c r="AV76" i="3"/>
  <c r="AV77" i="3"/>
  <c r="AV78" i="3"/>
  <c r="AV79" i="3"/>
  <c r="AV80" i="3"/>
  <c r="AV81" i="3"/>
  <c r="AV82" i="3"/>
  <c r="AV83" i="3"/>
  <c r="AV84" i="3"/>
  <c r="AV85" i="3"/>
  <c r="AV86" i="3"/>
  <c r="AV87" i="3"/>
  <c r="AV88" i="3"/>
  <c r="AV89" i="3"/>
  <c r="AV90" i="3"/>
  <c r="AV91" i="3"/>
  <c r="AV92" i="3"/>
  <c r="AV93" i="3"/>
  <c r="AV94" i="3"/>
  <c r="AV95" i="3"/>
  <c r="AV96" i="3"/>
  <c r="AV97" i="3"/>
  <c r="AV98" i="3"/>
  <c r="AV99" i="3"/>
  <c r="AV100" i="3"/>
  <c r="AV101" i="3"/>
  <c r="AV102" i="3"/>
  <c r="AV103" i="3"/>
  <c r="AV104" i="3"/>
  <c r="AV105" i="3"/>
  <c r="AV106" i="3"/>
  <c r="AV107" i="3"/>
  <c r="AV108" i="3"/>
  <c r="AV109" i="3"/>
  <c r="AV110" i="3"/>
  <c r="AV111" i="3"/>
  <c r="AV112" i="3"/>
  <c r="AV113" i="3"/>
  <c r="AV114" i="3"/>
  <c r="AV115" i="3"/>
  <c r="AV116" i="3"/>
  <c r="AV117" i="3"/>
  <c r="AV118" i="3"/>
  <c r="AV119" i="3"/>
  <c r="AV120" i="3"/>
  <c r="AV121" i="3"/>
  <c r="AV122" i="3"/>
  <c r="AV123" i="3"/>
  <c r="AV124" i="3"/>
  <c r="AV125" i="3"/>
  <c r="AT32" i="3"/>
  <c r="AT33" i="3"/>
  <c r="AT34" i="3"/>
  <c r="AT35" i="3"/>
  <c r="AT36" i="3"/>
  <c r="AT37" i="3"/>
  <c r="AT38" i="3"/>
  <c r="AT39" i="3"/>
  <c r="AT40" i="3"/>
  <c r="AT41" i="3"/>
  <c r="AT42" i="3"/>
  <c r="AT43" i="3"/>
  <c r="AT44" i="3"/>
  <c r="AT45" i="3"/>
  <c r="AT46" i="3"/>
  <c r="AT47" i="3"/>
  <c r="AT48" i="3"/>
  <c r="AT49" i="3"/>
  <c r="AT50" i="3"/>
  <c r="AT51" i="3"/>
  <c r="AT52" i="3"/>
  <c r="AT53" i="3"/>
  <c r="AT54" i="3"/>
  <c r="AT55" i="3"/>
  <c r="AT56" i="3"/>
  <c r="AT57" i="3"/>
  <c r="AT58" i="3"/>
  <c r="AT59" i="3"/>
  <c r="AT60" i="3"/>
  <c r="AT61" i="3"/>
  <c r="AT62" i="3"/>
  <c r="AT63" i="3"/>
  <c r="AT64" i="3"/>
  <c r="AT65" i="3"/>
  <c r="AT66" i="3"/>
  <c r="AT67" i="3"/>
  <c r="AT68" i="3"/>
  <c r="AT69" i="3"/>
  <c r="AT70" i="3"/>
  <c r="AT71" i="3"/>
  <c r="AT72" i="3"/>
  <c r="AT73" i="3"/>
  <c r="AT74" i="3"/>
  <c r="AT75" i="3"/>
  <c r="AT76" i="3"/>
  <c r="AT77" i="3"/>
  <c r="AT78" i="3"/>
  <c r="AT79" i="3"/>
  <c r="AT80" i="3"/>
  <c r="AT81" i="3"/>
  <c r="AT82" i="3"/>
  <c r="AT83" i="3"/>
  <c r="AT84" i="3"/>
  <c r="AT85" i="3"/>
  <c r="AT86" i="3"/>
  <c r="AT87" i="3"/>
  <c r="AT88" i="3"/>
  <c r="AT89" i="3"/>
  <c r="AT90" i="3"/>
  <c r="AT91" i="3"/>
  <c r="AT92" i="3"/>
  <c r="AT93" i="3"/>
  <c r="AT94" i="3"/>
  <c r="AT95" i="3"/>
  <c r="AT96" i="3"/>
  <c r="AT97" i="3"/>
  <c r="AT98" i="3"/>
  <c r="AT99" i="3"/>
  <c r="AT100" i="3"/>
  <c r="AT101" i="3"/>
  <c r="AT102" i="3"/>
  <c r="AT103" i="3"/>
  <c r="AT104" i="3"/>
  <c r="AT105" i="3"/>
  <c r="AT106" i="3"/>
  <c r="AT107" i="3"/>
  <c r="AT108" i="3"/>
  <c r="AT109" i="3"/>
  <c r="AT110" i="3"/>
  <c r="AT111" i="3"/>
  <c r="AT112" i="3"/>
  <c r="AT113" i="3"/>
  <c r="AT114" i="3"/>
  <c r="AT115" i="3"/>
  <c r="AT116" i="3"/>
  <c r="AT117" i="3"/>
  <c r="AT118" i="3"/>
  <c r="AT119" i="3"/>
  <c r="AT120" i="3"/>
  <c r="AT121" i="3"/>
  <c r="AT122" i="3"/>
  <c r="AT123" i="3"/>
  <c r="AT124" i="3"/>
  <c r="AT125" i="3"/>
  <c r="AR32" i="3"/>
  <c r="AR33" i="3"/>
  <c r="AR34" i="3"/>
  <c r="AR35" i="3"/>
  <c r="AR36" i="3"/>
  <c r="AR37" i="3"/>
  <c r="AR38" i="3"/>
  <c r="AR39" i="3"/>
  <c r="AR40" i="3"/>
  <c r="AR41" i="3"/>
  <c r="AR42" i="3"/>
  <c r="AR43" i="3"/>
  <c r="AR44" i="3"/>
  <c r="AR45" i="3"/>
  <c r="AR46" i="3"/>
  <c r="AR47" i="3"/>
  <c r="AR48" i="3"/>
  <c r="AR49" i="3"/>
  <c r="AR50" i="3"/>
  <c r="AR51" i="3"/>
  <c r="AR52" i="3"/>
  <c r="AR53" i="3"/>
  <c r="AR54" i="3"/>
  <c r="AR55" i="3"/>
  <c r="AR56" i="3"/>
  <c r="AR57" i="3"/>
  <c r="AR58" i="3"/>
  <c r="AR59" i="3"/>
  <c r="AR60" i="3"/>
  <c r="AR61" i="3"/>
  <c r="AR62" i="3"/>
  <c r="AR63" i="3"/>
  <c r="AR64" i="3"/>
  <c r="AR65" i="3"/>
  <c r="AR66" i="3"/>
  <c r="AR67" i="3"/>
  <c r="AR68" i="3"/>
  <c r="AR69" i="3"/>
  <c r="AR70" i="3"/>
  <c r="AR71" i="3"/>
  <c r="AR72" i="3"/>
  <c r="AR73" i="3"/>
  <c r="AR74" i="3"/>
  <c r="AR75" i="3"/>
  <c r="AR76" i="3"/>
  <c r="AR77" i="3"/>
  <c r="AR78" i="3"/>
  <c r="AR79" i="3"/>
  <c r="AR80" i="3"/>
  <c r="AR81" i="3"/>
  <c r="AR82" i="3"/>
  <c r="AR83" i="3"/>
  <c r="AR84" i="3"/>
  <c r="AR85" i="3"/>
  <c r="AR86" i="3"/>
  <c r="AR87" i="3"/>
  <c r="AR88" i="3"/>
  <c r="AR89" i="3"/>
  <c r="AR90" i="3"/>
  <c r="AR91" i="3"/>
  <c r="AR92" i="3"/>
  <c r="AR93" i="3"/>
  <c r="AR94" i="3"/>
  <c r="AR95" i="3"/>
  <c r="AR96" i="3"/>
  <c r="AR97" i="3"/>
  <c r="AR98" i="3"/>
  <c r="AR99" i="3"/>
  <c r="AR100" i="3"/>
  <c r="AR101" i="3"/>
  <c r="AR102" i="3"/>
  <c r="AR103" i="3"/>
  <c r="AR104" i="3"/>
  <c r="AR105" i="3"/>
  <c r="AR106" i="3"/>
  <c r="AR107" i="3"/>
  <c r="AR108" i="3"/>
  <c r="AR109" i="3"/>
  <c r="AR110" i="3"/>
  <c r="AR111" i="3"/>
  <c r="AR112" i="3"/>
  <c r="AR113" i="3"/>
  <c r="AR114" i="3"/>
  <c r="AR115" i="3"/>
  <c r="AR116" i="3"/>
  <c r="AR117" i="3"/>
  <c r="AR118" i="3"/>
  <c r="AR119" i="3"/>
  <c r="AR120" i="3"/>
  <c r="AR121" i="3"/>
  <c r="AR122" i="3"/>
  <c r="AR123" i="3"/>
  <c r="AR124" i="3"/>
  <c r="AR125" i="3"/>
  <c r="AP32" i="3"/>
  <c r="AP33" i="3"/>
  <c r="AP34" i="3"/>
  <c r="AP35" i="3"/>
  <c r="AP36" i="3"/>
  <c r="AP37" i="3"/>
  <c r="AP38" i="3"/>
  <c r="AP39" i="3"/>
  <c r="AP40" i="3"/>
  <c r="AP41" i="3"/>
  <c r="AP42" i="3"/>
  <c r="AP43" i="3"/>
  <c r="AP44" i="3"/>
  <c r="AP45" i="3"/>
  <c r="AP46" i="3"/>
  <c r="AP47" i="3"/>
  <c r="AP48" i="3"/>
  <c r="AP49" i="3"/>
  <c r="AP50" i="3"/>
  <c r="AP51" i="3"/>
  <c r="AP52" i="3"/>
  <c r="AP53" i="3"/>
  <c r="AP54" i="3"/>
  <c r="AP55" i="3"/>
  <c r="AP56" i="3"/>
  <c r="AP57" i="3"/>
  <c r="AP58" i="3"/>
  <c r="AP59" i="3"/>
  <c r="AP60" i="3"/>
  <c r="AP61" i="3"/>
  <c r="AP62" i="3"/>
  <c r="AP63" i="3"/>
  <c r="AP64" i="3"/>
  <c r="AP65" i="3"/>
  <c r="AP66" i="3"/>
  <c r="AP67" i="3"/>
  <c r="AP68" i="3"/>
  <c r="AP69" i="3"/>
  <c r="AP70" i="3"/>
  <c r="AP71" i="3"/>
  <c r="AP72" i="3"/>
  <c r="AP73" i="3"/>
  <c r="AP74" i="3"/>
  <c r="AP75" i="3"/>
  <c r="AP76" i="3"/>
  <c r="AP77" i="3"/>
  <c r="AP78" i="3"/>
  <c r="AP79" i="3"/>
  <c r="AP80" i="3"/>
  <c r="AP81" i="3"/>
  <c r="AP82" i="3"/>
  <c r="AP83" i="3"/>
  <c r="AP84" i="3"/>
  <c r="AP85" i="3"/>
  <c r="AP86" i="3"/>
  <c r="AP87" i="3"/>
  <c r="AP88" i="3"/>
  <c r="AP89" i="3"/>
  <c r="AP90" i="3"/>
  <c r="AP91" i="3"/>
  <c r="AP92" i="3"/>
  <c r="AP93" i="3"/>
  <c r="AP94" i="3"/>
  <c r="AP95" i="3"/>
  <c r="AP96" i="3"/>
  <c r="AP97" i="3"/>
  <c r="AP98" i="3"/>
  <c r="AP99" i="3"/>
  <c r="AP100" i="3"/>
  <c r="AP101" i="3"/>
  <c r="AP102" i="3"/>
  <c r="AP103" i="3"/>
  <c r="AP104" i="3"/>
  <c r="AP105" i="3"/>
  <c r="AP106" i="3"/>
  <c r="AP107" i="3"/>
  <c r="AP108" i="3"/>
  <c r="AP109" i="3"/>
  <c r="AP110" i="3"/>
  <c r="AP111" i="3"/>
  <c r="AP112" i="3"/>
  <c r="AP113" i="3"/>
  <c r="AP114" i="3"/>
  <c r="AP115" i="3"/>
  <c r="AP116" i="3"/>
  <c r="AP117" i="3"/>
  <c r="AP118" i="3"/>
  <c r="AP119" i="3"/>
  <c r="AP120" i="3"/>
  <c r="AP121" i="3"/>
  <c r="AP122" i="3"/>
  <c r="AP123" i="3"/>
  <c r="AP124" i="3"/>
  <c r="AP125" i="3"/>
  <c r="AN32" i="3"/>
  <c r="AN33" i="3"/>
  <c r="AN34" i="3"/>
  <c r="AN35" i="3"/>
  <c r="AN36" i="3"/>
  <c r="AN37" i="3"/>
  <c r="AN38" i="3"/>
  <c r="AN39" i="3"/>
  <c r="AN40" i="3"/>
  <c r="AN41" i="3"/>
  <c r="AN42" i="3"/>
  <c r="AN43" i="3"/>
  <c r="AN44" i="3"/>
  <c r="AN45" i="3"/>
  <c r="AN46" i="3"/>
  <c r="AN47" i="3"/>
  <c r="AN48" i="3"/>
  <c r="AN49" i="3"/>
  <c r="AN50" i="3"/>
  <c r="AN51" i="3"/>
  <c r="AN52" i="3"/>
  <c r="AN53" i="3"/>
  <c r="AN54" i="3"/>
  <c r="AN55" i="3"/>
  <c r="AN56" i="3"/>
  <c r="AN57" i="3"/>
  <c r="AN58" i="3"/>
  <c r="AN59" i="3"/>
  <c r="AN60" i="3"/>
  <c r="AN61" i="3"/>
  <c r="AN62" i="3"/>
  <c r="AN63" i="3"/>
  <c r="AN64" i="3"/>
  <c r="AN65" i="3"/>
  <c r="AN66" i="3"/>
  <c r="AN67" i="3"/>
  <c r="AN68" i="3"/>
  <c r="AN69" i="3"/>
  <c r="AN70" i="3"/>
  <c r="AN71" i="3"/>
  <c r="AN72" i="3"/>
  <c r="AN73" i="3"/>
  <c r="AN74" i="3"/>
  <c r="AN75" i="3"/>
  <c r="AN76" i="3"/>
  <c r="AN77" i="3"/>
  <c r="AN78" i="3"/>
  <c r="AN79" i="3"/>
  <c r="AN80" i="3"/>
  <c r="AN81" i="3"/>
  <c r="AN82" i="3"/>
  <c r="AN83" i="3"/>
  <c r="AN84" i="3"/>
  <c r="AN85" i="3"/>
  <c r="AN86" i="3"/>
  <c r="AN87" i="3"/>
  <c r="AN88" i="3"/>
  <c r="AN89" i="3"/>
  <c r="AN90" i="3"/>
  <c r="AN91" i="3"/>
  <c r="AN92" i="3"/>
  <c r="AN93" i="3"/>
  <c r="AN94" i="3"/>
  <c r="AN95" i="3"/>
  <c r="AN96" i="3"/>
  <c r="AN97" i="3"/>
  <c r="AN98" i="3"/>
  <c r="AN99" i="3"/>
  <c r="AN100" i="3"/>
  <c r="AN101" i="3"/>
  <c r="AN102" i="3"/>
  <c r="AN103" i="3"/>
  <c r="AN104" i="3"/>
  <c r="AN105" i="3"/>
  <c r="AN106" i="3"/>
  <c r="AN107" i="3"/>
  <c r="AN108" i="3"/>
  <c r="AN109" i="3"/>
  <c r="AN110" i="3"/>
  <c r="AN111" i="3"/>
  <c r="AN112" i="3"/>
  <c r="AN113" i="3"/>
  <c r="AN114" i="3"/>
  <c r="AN115" i="3"/>
  <c r="AN116" i="3"/>
  <c r="AN117" i="3"/>
  <c r="AN118" i="3"/>
  <c r="AN119" i="3"/>
  <c r="AN120" i="3"/>
  <c r="AN121" i="3"/>
  <c r="AN122" i="3"/>
  <c r="AN123" i="3"/>
  <c r="AN124" i="3"/>
  <c r="AN125" i="3"/>
  <c r="AL32" i="3"/>
  <c r="AL33" i="3"/>
  <c r="AL34" i="3"/>
  <c r="AL35" i="3"/>
  <c r="AL36" i="3"/>
  <c r="AL37" i="3"/>
  <c r="AL38" i="3"/>
  <c r="AL39" i="3"/>
  <c r="AL40" i="3"/>
  <c r="AL41" i="3"/>
  <c r="AL42" i="3"/>
  <c r="AL43" i="3"/>
  <c r="AL44" i="3"/>
  <c r="AL45" i="3"/>
  <c r="AL46" i="3"/>
  <c r="AL47" i="3"/>
  <c r="AL48" i="3"/>
  <c r="AL49" i="3"/>
  <c r="AL50" i="3"/>
  <c r="AL51" i="3"/>
  <c r="AL52" i="3"/>
  <c r="AL53" i="3"/>
  <c r="AL54" i="3"/>
  <c r="AL55" i="3"/>
  <c r="AL56" i="3"/>
  <c r="AL57" i="3"/>
  <c r="AL58" i="3"/>
  <c r="AL59" i="3"/>
  <c r="AL60" i="3"/>
  <c r="AL61" i="3"/>
  <c r="AL62" i="3"/>
  <c r="AL63" i="3"/>
  <c r="AL64" i="3"/>
  <c r="AL65" i="3"/>
  <c r="AL66" i="3"/>
  <c r="AL67" i="3"/>
  <c r="AL68" i="3"/>
  <c r="AL69" i="3"/>
  <c r="AL70" i="3"/>
  <c r="AL71" i="3"/>
  <c r="AL72" i="3"/>
  <c r="AL73" i="3"/>
  <c r="AL74" i="3"/>
  <c r="AL75" i="3"/>
  <c r="AL76" i="3"/>
  <c r="AL77" i="3"/>
  <c r="AL78" i="3"/>
  <c r="AL79" i="3"/>
  <c r="AL80" i="3"/>
  <c r="AL81" i="3"/>
  <c r="AL82" i="3"/>
  <c r="AL83" i="3"/>
  <c r="AL84" i="3"/>
  <c r="AL85" i="3"/>
  <c r="AL86" i="3"/>
  <c r="AL87" i="3"/>
  <c r="AL88" i="3"/>
  <c r="AL89" i="3"/>
  <c r="AL90" i="3"/>
  <c r="AL91" i="3"/>
  <c r="AL92" i="3"/>
  <c r="AL93" i="3"/>
  <c r="AL94" i="3"/>
  <c r="AL95" i="3"/>
  <c r="AL96" i="3"/>
  <c r="AL97" i="3"/>
  <c r="AL98" i="3"/>
  <c r="AL99" i="3"/>
  <c r="AL100" i="3"/>
  <c r="AL101" i="3"/>
  <c r="AL102" i="3"/>
  <c r="AL103" i="3"/>
  <c r="AL104" i="3"/>
  <c r="AL105" i="3"/>
  <c r="AL106" i="3"/>
  <c r="AL107" i="3"/>
  <c r="AL108" i="3"/>
  <c r="AL109" i="3"/>
  <c r="AL110" i="3"/>
  <c r="AL111" i="3"/>
  <c r="AL112" i="3"/>
  <c r="AL113" i="3"/>
  <c r="AL114" i="3"/>
  <c r="AL115" i="3"/>
  <c r="AL116" i="3"/>
  <c r="AL117" i="3"/>
  <c r="AL118" i="3"/>
  <c r="AL119" i="3"/>
  <c r="AL120" i="3"/>
  <c r="AL121" i="3"/>
  <c r="AL122" i="3"/>
  <c r="AL123" i="3"/>
  <c r="AL124" i="3"/>
  <c r="AL125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J55" i="3"/>
  <c r="AJ56" i="3"/>
  <c r="AJ57" i="3"/>
  <c r="AJ58" i="3"/>
  <c r="AJ59" i="3"/>
  <c r="AJ60" i="3"/>
  <c r="AJ61" i="3"/>
  <c r="AJ62" i="3"/>
  <c r="AJ63" i="3"/>
  <c r="AJ64" i="3"/>
  <c r="AJ65" i="3"/>
  <c r="AJ66" i="3"/>
  <c r="AJ67" i="3"/>
  <c r="AJ68" i="3"/>
  <c r="AJ69" i="3"/>
  <c r="AJ70" i="3"/>
  <c r="AJ71" i="3"/>
  <c r="AJ72" i="3"/>
  <c r="AJ73" i="3"/>
  <c r="AJ74" i="3"/>
  <c r="AJ75" i="3"/>
  <c r="AJ76" i="3"/>
  <c r="AJ77" i="3"/>
  <c r="AJ78" i="3"/>
  <c r="AJ79" i="3"/>
  <c r="AJ80" i="3"/>
  <c r="AJ81" i="3"/>
  <c r="AJ82" i="3"/>
  <c r="AJ83" i="3"/>
  <c r="AJ84" i="3"/>
  <c r="AJ85" i="3"/>
  <c r="AJ86" i="3"/>
  <c r="AJ87" i="3"/>
  <c r="AJ88" i="3"/>
  <c r="AJ89" i="3"/>
  <c r="AJ90" i="3"/>
  <c r="AJ91" i="3"/>
  <c r="AJ92" i="3"/>
  <c r="AJ93" i="3"/>
  <c r="AJ94" i="3"/>
  <c r="AJ95" i="3"/>
  <c r="AJ96" i="3"/>
  <c r="AJ97" i="3"/>
  <c r="AJ98" i="3"/>
  <c r="AJ99" i="3"/>
  <c r="AJ100" i="3"/>
  <c r="AJ101" i="3"/>
  <c r="AJ102" i="3"/>
  <c r="AJ103" i="3"/>
  <c r="AJ104" i="3"/>
  <c r="AJ105" i="3"/>
  <c r="AJ106" i="3"/>
  <c r="AJ107" i="3"/>
  <c r="AJ108" i="3"/>
  <c r="AJ109" i="3"/>
  <c r="AJ110" i="3"/>
  <c r="AJ111" i="3"/>
  <c r="AJ112" i="3"/>
  <c r="AJ113" i="3"/>
  <c r="AJ114" i="3"/>
  <c r="AJ115" i="3"/>
  <c r="AJ116" i="3"/>
  <c r="AJ117" i="3"/>
  <c r="AJ118" i="3"/>
  <c r="AJ119" i="3"/>
  <c r="AJ120" i="3"/>
  <c r="AJ121" i="3"/>
  <c r="AJ122" i="3"/>
  <c r="AJ123" i="3"/>
  <c r="AJ124" i="3"/>
  <c r="AJ125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H105" i="3"/>
  <c r="AH106" i="3"/>
  <c r="AH107" i="3"/>
  <c r="AH108" i="3"/>
  <c r="AH109" i="3"/>
  <c r="AH110" i="3"/>
  <c r="AH111" i="3"/>
  <c r="AH112" i="3"/>
  <c r="AH113" i="3"/>
  <c r="AH114" i="3"/>
  <c r="AH115" i="3"/>
  <c r="AH116" i="3"/>
  <c r="AH117" i="3"/>
  <c r="AH118" i="3"/>
  <c r="AH119" i="3"/>
  <c r="AH120" i="3"/>
  <c r="AH121" i="3"/>
  <c r="AH122" i="3"/>
  <c r="AH123" i="3"/>
  <c r="AH124" i="3"/>
  <c r="AH125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108" i="3"/>
  <c r="AF109" i="3"/>
  <c r="AF110" i="3"/>
  <c r="AF111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4" i="3"/>
  <c r="AF125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108" i="3"/>
  <c r="AD109" i="3"/>
  <c r="AD110" i="3"/>
  <c r="AD111" i="3"/>
  <c r="AD112" i="3"/>
  <c r="AD113" i="3"/>
  <c r="AD114" i="3"/>
  <c r="AD115" i="3"/>
  <c r="AD116" i="3"/>
  <c r="AD117" i="3"/>
  <c r="AD118" i="3"/>
  <c r="AD119" i="3"/>
  <c r="AD120" i="3"/>
  <c r="AD121" i="3"/>
  <c r="AD122" i="3"/>
  <c r="AD123" i="3"/>
  <c r="AD124" i="3"/>
  <c r="AD125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108" i="3"/>
  <c r="AB109" i="3"/>
  <c r="AB110" i="3"/>
  <c r="AB111" i="3"/>
  <c r="AB112" i="3"/>
  <c r="AB113" i="3"/>
  <c r="AB114" i="3"/>
  <c r="AB115" i="3"/>
  <c r="AB116" i="3"/>
  <c r="AB117" i="3"/>
  <c r="AB118" i="3"/>
  <c r="AB119" i="3"/>
  <c r="AB120" i="3"/>
  <c r="AB121" i="3"/>
  <c r="AB122" i="3"/>
  <c r="AB123" i="3"/>
  <c r="AB124" i="3"/>
  <c r="AB125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20" i="3"/>
  <c r="V121" i="3"/>
  <c r="V122" i="3"/>
  <c r="V123" i="3"/>
  <c r="V124" i="3"/>
  <c r="V125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CP86" i="8" l="1"/>
  <c r="CP94" i="8"/>
  <c r="CP90" i="8"/>
  <c r="CP82" i="8"/>
  <c r="CP78" i="8"/>
  <c r="CP74" i="8"/>
  <c r="CP54" i="8"/>
  <c r="CP58" i="8"/>
  <c r="CP50" i="8"/>
  <c r="CP62" i="8"/>
  <c r="CP42" i="8"/>
  <c r="CP38" i="8"/>
  <c r="CP66" i="8"/>
  <c r="CP46" i="8"/>
  <c r="CN33" i="3"/>
  <c r="G30" i="5" s="1"/>
  <c r="CN32" i="3"/>
  <c r="CN125" i="3"/>
  <c r="G122" i="5" s="1"/>
  <c r="CN113" i="3"/>
  <c r="G110" i="5" s="1"/>
  <c r="CN101" i="3"/>
  <c r="G98" i="5" s="1"/>
  <c r="CN93" i="3"/>
  <c r="CN81" i="3"/>
  <c r="CN69" i="3"/>
  <c r="CN57" i="3"/>
  <c r="CN49" i="3"/>
  <c r="CN45" i="3"/>
  <c r="CN37" i="3"/>
  <c r="CN121" i="3"/>
  <c r="G118" i="5" s="1"/>
  <c r="CN117" i="3"/>
  <c r="G114" i="5" s="1"/>
  <c r="CN109" i="3"/>
  <c r="G106" i="5" s="1"/>
  <c r="CN105" i="3"/>
  <c r="G102" i="5" s="1"/>
  <c r="CN97" i="3"/>
  <c r="CN89" i="3"/>
  <c r="CN85" i="3"/>
  <c r="G82" i="5" s="1"/>
  <c r="CN77" i="3"/>
  <c r="CN73" i="3"/>
  <c r="CN65" i="3"/>
  <c r="CN61" i="3"/>
  <c r="CN53" i="3"/>
  <c r="CN41" i="3"/>
  <c r="G38" i="5" s="1"/>
  <c r="CN123" i="3"/>
  <c r="G120" i="5" s="1"/>
  <c r="CN111" i="3"/>
  <c r="G108" i="5" s="1"/>
  <c r="CN99" i="3"/>
  <c r="CN79" i="3"/>
  <c r="CP97" i="8"/>
  <c r="CP93" i="8"/>
  <c r="CP89" i="8"/>
  <c r="CP85" i="8"/>
  <c r="CP81" i="8"/>
  <c r="CP77" i="8"/>
  <c r="CP73" i="8"/>
  <c r="CP69" i="8"/>
  <c r="CP65" i="8"/>
  <c r="CP61" i="8"/>
  <c r="CP57" i="8"/>
  <c r="CP53" i="8"/>
  <c r="CP49" i="8"/>
  <c r="CP45" i="8"/>
  <c r="CP41" i="8"/>
  <c r="CP37" i="8"/>
  <c r="CN119" i="3"/>
  <c r="G116" i="5" s="1"/>
  <c r="CN115" i="3"/>
  <c r="G112" i="5" s="1"/>
  <c r="CN107" i="3"/>
  <c r="G104" i="5" s="1"/>
  <c r="CN103" i="3"/>
  <c r="CN95" i="3"/>
  <c r="CN91" i="3"/>
  <c r="CN87" i="3"/>
  <c r="CN83" i="3"/>
  <c r="G80" i="5" s="1"/>
  <c r="CN75" i="3"/>
  <c r="CN71" i="3"/>
  <c r="CN67" i="3"/>
  <c r="CN63" i="3"/>
  <c r="CN59" i="3"/>
  <c r="CN55" i="3"/>
  <c r="CN51" i="3"/>
  <c r="CN47" i="3"/>
  <c r="CN43" i="3"/>
  <c r="CN39" i="3"/>
  <c r="CN35" i="3"/>
  <c r="L126" i="3"/>
  <c r="L127" i="3" s="1"/>
  <c r="CP128" i="8"/>
  <c r="CP100" i="8"/>
  <c r="CP96" i="8"/>
  <c r="CP92" i="8"/>
  <c r="CP88" i="8"/>
  <c r="CP84" i="8"/>
  <c r="CP80" i="8"/>
  <c r="CP76" i="8"/>
  <c r="CP72" i="8"/>
  <c r="CP68" i="8"/>
  <c r="CP64" i="8"/>
  <c r="CP60" i="8"/>
  <c r="CP56" i="8"/>
  <c r="CP52" i="8"/>
  <c r="CP48" i="8"/>
  <c r="CP44" i="8"/>
  <c r="CP40" i="8"/>
  <c r="CP36" i="8"/>
  <c r="J126" i="3"/>
  <c r="J127" i="3" s="1"/>
  <c r="K126" i="3"/>
  <c r="K127" i="3" s="1"/>
  <c r="CP99" i="8"/>
  <c r="CP95" i="8"/>
  <c r="CP91" i="8"/>
  <c r="CP87" i="8"/>
  <c r="CP83" i="8"/>
  <c r="CP79" i="8"/>
  <c r="CP75" i="8"/>
  <c r="CP71" i="8"/>
  <c r="CP67" i="8"/>
  <c r="CP63" i="8"/>
  <c r="CP59" i="8"/>
  <c r="CP55" i="8"/>
  <c r="CP51" i="8"/>
  <c r="CP47" i="8"/>
  <c r="CP43" i="8"/>
  <c r="CP39" i="8"/>
  <c r="CP35" i="8"/>
  <c r="CN124" i="3"/>
  <c r="CN120" i="3"/>
  <c r="G117" i="5" s="1"/>
  <c r="CN116" i="3"/>
  <c r="G113" i="5" s="1"/>
  <c r="CN112" i="3"/>
  <c r="G109" i="5" s="1"/>
  <c r="CN108" i="3"/>
  <c r="CN104" i="3"/>
  <c r="CN100" i="3"/>
  <c r="CO100" i="3" s="1"/>
  <c r="CN96" i="3"/>
  <c r="CN92" i="3"/>
  <c r="CN95" i="8" s="1"/>
  <c r="CN88" i="3"/>
  <c r="CN84" i="3"/>
  <c r="CQ84" i="3" s="1"/>
  <c r="CN80" i="3"/>
  <c r="CN76" i="3"/>
  <c r="CN72" i="3"/>
  <c r="CN68" i="3"/>
  <c r="CO68" i="3" s="1"/>
  <c r="CN64" i="3"/>
  <c r="CN60" i="3"/>
  <c r="CQ60" i="3" s="1"/>
  <c r="CN56" i="3"/>
  <c r="CN52" i="3"/>
  <c r="CN48" i="3"/>
  <c r="CN44" i="3"/>
  <c r="CN47" i="8" s="1"/>
  <c r="CN40" i="3"/>
  <c r="CN36" i="3"/>
  <c r="CO36" i="3" s="1"/>
  <c r="I126" i="3"/>
  <c r="I127" i="3" s="1"/>
  <c r="CN122" i="3"/>
  <c r="CN118" i="3"/>
  <c r="CN114" i="3"/>
  <c r="G111" i="5" s="1"/>
  <c r="CN110" i="3"/>
  <c r="G107" i="5" s="1"/>
  <c r="CN106" i="3"/>
  <c r="CN102" i="3"/>
  <c r="CN98" i="3"/>
  <c r="CN94" i="3"/>
  <c r="CN90" i="3"/>
  <c r="G87" i="5" s="1"/>
  <c r="CN86" i="3"/>
  <c r="CN82" i="3"/>
  <c r="CN78" i="3"/>
  <c r="CN74" i="3"/>
  <c r="CN77" i="8" s="1"/>
  <c r="CN70" i="3"/>
  <c r="CO70" i="3" s="1"/>
  <c r="CN66" i="3"/>
  <c r="CO66" i="3" s="1"/>
  <c r="CN62" i="3"/>
  <c r="CN58" i="3"/>
  <c r="CN54" i="3"/>
  <c r="CN50" i="3"/>
  <c r="CN46" i="3"/>
  <c r="CN42" i="3"/>
  <c r="CN38" i="3"/>
  <c r="CN41" i="8" s="1"/>
  <c r="CN34" i="3"/>
  <c r="CO57" i="3"/>
  <c r="CQ41" i="3" l="1"/>
  <c r="CO106" i="3"/>
  <c r="H103" i="5" s="1"/>
  <c r="G103" i="5"/>
  <c r="CN79" i="8"/>
  <c r="G73" i="5"/>
  <c r="CO33" i="3"/>
  <c r="H30" i="5" s="1"/>
  <c r="CQ33" i="3"/>
  <c r="CQ36" i="8" s="1"/>
  <c r="CN36" i="8"/>
  <c r="CQ115" i="3"/>
  <c r="J112" i="5" s="1"/>
  <c r="CQ111" i="3"/>
  <c r="J108" i="5" s="1"/>
  <c r="CO108" i="3"/>
  <c r="H105" i="5" s="1"/>
  <c r="G105" i="5"/>
  <c r="G121" i="5"/>
  <c r="G101" i="5"/>
  <c r="CQ117" i="3"/>
  <c r="J114" i="5" s="1"/>
  <c r="CO121" i="3"/>
  <c r="H118" i="5" s="1"/>
  <c r="CO118" i="3"/>
  <c r="H115" i="5" s="1"/>
  <c r="G115" i="5"/>
  <c r="G119" i="5"/>
  <c r="CN100" i="8"/>
  <c r="CQ97" i="3"/>
  <c r="CR97" i="3" s="1"/>
  <c r="CQ73" i="3"/>
  <c r="CR73" i="3" s="1"/>
  <c r="CO71" i="3"/>
  <c r="CQ32" i="3"/>
  <c r="CN35" i="8"/>
  <c r="CO41" i="3"/>
  <c r="CQ67" i="3"/>
  <c r="CO95" i="3"/>
  <c r="CO98" i="8" s="1"/>
  <c r="CQ61" i="3"/>
  <c r="CQ64" i="8" s="1"/>
  <c r="CN82" i="8"/>
  <c r="CQ119" i="3"/>
  <c r="J116" i="5" s="1"/>
  <c r="CO32" i="3"/>
  <c r="CO45" i="3"/>
  <c r="CN48" i="8"/>
  <c r="CO85" i="3"/>
  <c r="CN64" i="8"/>
  <c r="CO81" i="3"/>
  <c r="CO84" i="8" s="1"/>
  <c r="CO51" i="3"/>
  <c r="CQ105" i="3"/>
  <c r="CN40" i="8"/>
  <c r="CN88" i="8"/>
  <c r="CQ125" i="3"/>
  <c r="CQ35" i="3"/>
  <c r="CO61" i="3"/>
  <c r="CQ77" i="3"/>
  <c r="CQ80" i="8" s="1"/>
  <c r="CO109" i="3"/>
  <c r="H106" i="5" s="1"/>
  <c r="CQ51" i="3"/>
  <c r="CO111" i="3"/>
  <c r="CN56" i="8"/>
  <c r="CQ69" i="3"/>
  <c r="CR69" i="3" s="1"/>
  <c r="CQ81" i="3"/>
  <c r="CR81" i="3" s="1"/>
  <c r="CQ109" i="3"/>
  <c r="J106" i="5" s="1"/>
  <c r="CO125" i="3"/>
  <c r="CO35" i="3"/>
  <c r="CO38" i="8" s="1"/>
  <c r="CO67" i="3"/>
  <c r="CO70" i="8" s="1"/>
  <c r="CN90" i="8"/>
  <c r="CO107" i="3"/>
  <c r="CO83" i="3"/>
  <c r="H80" i="5" s="1"/>
  <c r="CO113" i="3"/>
  <c r="CN66" i="8"/>
  <c r="CQ99" i="3"/>
  <c r="CQ45" i="3"/>
  <c r="CO69" i="3"/>
  <c r="CO72" i="8" s="1"/>
  <c r="CO77" i="3"/>
  <c r="CO80" i="8" s="1"/>
  <c r="CN84" i="8"/>
  <c r="CQ85" i="3"/>
  <c r="CO105" i="3"/>
  <c r="H102" i="5" s="1"/>
  <c r="CQ113" i="3"/>
  <c r="CN128" i="8"/>
  <c r="CQ47" i="3"/>
  <c r="CQ63" i="3"/>
  <c r="CO87" i="3"/>
  <c r="CQ103" i="3"/>
  <c r="CQ37" i="3"/>
  <c r="CR37" i="3" s="1"/>
  <c r="CQ53" i="3"/>
  <c r="CR53" i="3" s="1"/>
  <c r="CN50" i="8"/>
  <c r="CO37" i="3"/>
  <c r="CO40" i="8" s="1"/>
  <c r="CO53" i="3"/>
  <c r="CN72" i="8"/>
  <c r="CN80" i="8"/>
  <c r="CQ83" i="3"/>
  <c r="J80" i="5" s="1"/>
  <c r="CN52" i="8"/>
  <c r="CO93" i="3"/>
  <c r="CO96" i="8" s="1"/>
  <c r="CQ57" i="3"/>
  <c r="CR57" i="3" s="1"/>
  <c r="CN68" i="8"/>
  <c r="CO73" i="3"/>
  <c r="CO76" i="8" s="1"/>
  <c r="CO97" i="3"/>
  <c r="CQ101" i="3"/>
  <c r="CQ121" i="3"/>
  <c r="CN42" i="8"/>
  <c r="CQ91" i="3"/>
  <c r="CQ123" i="3"/>
  <c r="J120" i="5" s="1"/>
  <c r="CQ55" i="3"/>
  <c r="CQ49" i="3"/>
  <c r="CR49" i="3" s="1"/>
  <c r="CQ65" i="3"/>
  <c r="CR65" i="3" s="1"/>
  <c r="CO89" i="3"/>
  <c r="CN96" i="8"/>
  <c r="CQ39" i="3"/>
  <c r="CO55" i="3"/>
  <c r="CN44" i="8"/>
  <c r="CN60" i="8"/>
  <c r="CN76" i="8"/>
  <c r="CN92" i="8"/>
  <c r="CQ93" i="3"/>
  <c r="CO101" i="3"/>
  <c r="CO117" i="3"/>
  <c r="CO39" i="3"/>
  <c r="CO42" i="8" s="1"/>
  <c r="CN74" i="8"/>
  <c r="CO91" i="3"/>
  <c r="CO94" i="8" s="1"/>
  <c r="CO115" i="3"/>
  <c r="H112" i="5" s="1"/>
  <c r="CO49" i="3"/>
  <c r="CO52" i="8" s="1"/>
  <c r="CO65" i="3"/>
  <c r="CO68" i="8" s="1"/>
  <c r="CQ89" i="3"/>
  <c r="CR89" i="3" s="1"/>
  <c r="CN58" i="8"/>
  <c r="CQ71" i="3"/>
  <c r="CN94" i="8"/>
  <c r="CO123" i="3"/>
  <c r="CO35" i="8"/>
  <c r="CO69" i="8"/>
  <c r="CO71" i="8"/>
  <c r="CO74" i="8"/>
  <c r="CO39" i="8"/>
  <c r="CQ34" i="3"/>
  <c r="CQ50" i="3"/>
  <c r="CQ53" i="8" s="1"/>
  <c r="CQ66" i="3"/>
  <c r="CR66" i="3" s="1"/>
  <c r="CQ82" i="3"/>
  <c r="CQ85" i="8" s="1"/>
  <c r="CQ98" i="3"/>
  <c r="CQ114" i="3"/>
  <c r="CQ36" i="3"/>
  <c r="CO52" i="3"/>
  <c r="CQ68" i="3"/>
  <c r="CR68" i="3" s="1"/>
  <c r="CN87" i="8"/>
  <c r="CQ116" i="3"/>
  <c r="J113" i="5" s="1"/>
  <c r="CO50" i="3"/>
  <c r="CO73" i="8"/>
  <c r="CN71" i="8"/>
  <c r="CQ100" i="3"/>
  <c r="CN46" i="8"/>
  <c r="CN62" i="8"/>
  <c r="CN78" i="8"/>
  <c r="CQ79" i="3"/>
  <c r="CN98" i="8"/>
  <c r="CN39" i="8"/>
  <c r="CO84" i="3"/>
  <c r="CQ38" i="3"/>
  <c r="CQ54" i="3"/>
  <c r="CN73" i="8"/>
  <c r="CN89" i="8"/>
  <c r="CQ102" i="3"/>
  <c r="CN43" i="8"/>
  <c r="CO56" i="3"/>
  <c r="CO72" i="3"/>
  <c r="CO88" i="3"/>
  <c r="CQ104" i="3"/>
  <c r="J101" i="5" s="1"/>
  <c r="CQ120" i="3"/>
  <c r="J117" i="5" s="1"/>
  <c r="CO36" i="8"/>
  <c r="CO60" i="8"/>
  <c r="CO116" i="3"/>
  <c r="H113" i="5" s="1"/>
  <c r="CN57" i="8"/>
  <c r="CO40" i="3"/>
  <c r="CQ43" i="3"/>
  <c r="CO47" i="3"/>
  <c r="CQ59" i="3"/>
  <c r="CO63" i="3"/>
  <c r="CQ75" i="3"/>
  <c r="CO79" i="3"/>
  <c r="CQ95" i="3"/>
  <c r="CQ42" i="3"/>
  <c r="CQ58" i="3"/>
  <c r="CO74" i="3"/>
  <c r="CQ90" i="3"/>
  <c r="J87" i="5" s="1"/>
  <c r="CQ106" i="3"/>
  <c r="J103" i="5" s="1"/>
  <c r="CO122" i="3"/>
  <c r="H119" i="5" s="1"/>
  <c r="CO44" i="3"/>
  <c r="CN63" i="8"/>
  <c r="CO76" i="3"/>
  <c r="H73" i="5" s="1"/>
  <c r="CO92" i="3"/>
  <c r="CQ124" i="3"/>
  <c r="J121" i="5" s="1"/>
  <c r="CN55" i="8"/>
  <c r="CO58" i="3"/>
  <c r="CO86" i="3"/>
  <c r="CN59" i="8"/>
  <c r="CQ88" i="3"/>
  <c r="CN38" i="8"/>
  <c r="CO43" i="3"/>
  <c r="CN54" i="8"/>
  <c r="CO59" i="3"/>
  <c r="CN70" i="8"/>
  <c r="CO75" i="3"/>
  <c r="CN86" i="8"/>
  <c r="CQ87" i="3"/>
  <c r="CO99" i="3"/>
  <c r="CO103" i="3"/>
  <c r="CQ107" i="3"/>
  <c r="J104" i="5" s="1"/>
  <c r="CO119" i="3"/>
  <c r="H116" i="5" s="1"/>
  <c r="CN75" i="8"/>
  <c r="CO120" i="3"/>
  <c r="H117" i="5" s="1"/>
  <c r="CQ46" i="3"/>
  <c r="CO62" i="3"/>
  <c r="CQ78" i="3"/>
  <c r="CO94" i="3"/>
  <c r="CN51" i="8"/>
  <c r="CQ64" i="3"/>
  <c r="CQ67" i="8" s="1"/>
  <c r="CO80" i="3"/>
  <c r="CN99" i="8"/>
  <c r="CQ112" i="3"/>
  <c r="CQ118" i="3"/>
  <c r="J115" i="5" s="1"/>
  <c r="CO104" i="3"/>
  <c r="H101" i="5" s="1"/>
  <c r="CQ70" i="3"/>
  <c r="CQ86" i="3"/>
  <c r="CQ56" i="3"/>
  <c r="CN91" i="8"/>
  <c r="CQ72" i="3"/>
  <c r="CO38" i="3"/>
  <c r="CO54" i="3"/>
  <c r="CO102" i="3"/>
  <c r="CQ40" i="3"/>
  <c r="CQ43" i="8" s="1"/>
  <c r="CO42" i="3"/>
  <c r="CN61" i="8"/>
  <c r="CQ74" i="3"/>
  <c r="CO90" i="3"/>
  <c r="H87" i="5" s="1"/>
  <c r="CQ122" i="3"/>
  <c r="J119" i="5" s="1"/>
  <c r="CO60" i="3"/>
  <c r="CQ108" i="3"/>
  <c r="J105" i="5" s="1"/>
  <c r="CQ63" i="8"/>
  <c r="CR60" i="3"/>
  <c r="CQ44" i="3"/>
  <c r="CQ92" i="3"/>
  <c r="CQ95" i="8" s="1"/>
  <c r="CN45" i="8"/>
  <c r="CN93" i="8"/>
  <c r="CQ76" i="3"/>
  <c r="J73" i="5" s="1"/>
  <c r="CO124" i="3"/>
  <c r="H121" i="5" s="1"/>
  <c r="CQ52" i="3"/>
  <c r="CO34" i="3"/>
  <c r="CO98" i="3"/>
  <c r="CO82" i="3"/>
  <c r="CR115" i="3"/>
  <c r="CR111" i="3"/>
  <c r="CQ48" i="3"/>
  <c r="CO64" i="3"/>
  <c r="CN97" i="8"/>
  <c r="CN83" i="8"/>
  <c r="CN65" i="8"/>
  <c r="CQ110" i="3"/>
  <c r="J107" i="5" s="1"/>
  <c r="CO96" i="3"/>
  <c r="CN67" i="8"/>
  <c r="CO46" i="3"/>
  <c r="CQ62" i="3"/>
  <c r="CO78" i="3"/>
  <c r="CQ94" i="3"/>
  <c r="CO48" i="3"/>
  <c r="CQ96" i="3"/>
  <c r="CQ80" i="3"/>
  <c r="CN49" i="8"/>
  <c r="CN81" i="8"/>
  <c r="H107" i="5"/>
  <c r="CO112" i="3"/>
  <c r="H109" i="5" s="1"/>
  <c r="CN37" i="8"/>
  <c r="CN53" i="8"/>
  <c r="CN69" i="8"/>
  <c r="CN85" i="8"/>
  <c r="CO114" i="3"/>
  <c r="H111" i="5" s="1"/>
  <c r="CQ44" i="8"/>
  <c r="CQ76" i="8"/>
  <c r="CQ35" i="8"/>
  <c r="CQ87" i="8"/>
  <c r="CR84" i="3"/>
  <c r="CM17" i="8"/>
  <c r="CL17" i="8"/>
  <c r="CK17" i="8"/>
  <c r="CJ17" i="8"/>
  <c r="CI17" i="8"/>
  <c r="H17" i="8"/>
  <c r="H130" i="8" s="1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AC17" i="8"/>
  <c r="AD17" i="8"/>
  <c r="AE17" i="8"/>
  <c r="AF17" i="8"/>
  <c r="AG17" i="8"/>
  <c r="AH17" i="8"/>
  <c r="AI17" i="8"/>
  <c r="AJ17" i="8"/>
  <c r="AK17" i="8"/>
  <c r="AL17" i="8"/>
  <c r="AM17" i="8"/>
  <c r="AN17" i="8"/>
  <c r="AO17" i="8"/>
  <c r="AP17" i="8"/>
  <c r="AQ17" i="8"/>
  <c r="AR17" i="8"/>
  <c r="AS17" i="8"/>
  <c r="AT17" i="8"/>
  <c r="AU17" i="8"/>
  <c r="AV17" i="8"/>
  <c r="AW17" i="8"/>
  <c r="AX17" i="8"/>
  <c r="AY17" i="8"/>
  <c r="AZ17" i="8"/>
  <c r="BA17" i="8"/>
  <c r="BB17" i="8"/>
  <c r="BC17" i="8"/>
  <c r="BD17" i="8"/>
  <c r="BE17" i="8"/>
  <c r="BF17" i="8"/>
  <c r="BG17" i="8"/>
  <c r="BH17" i="8"/>
  <c r="BI17" i="8"/>
  <c r="BJ17" i="8"/>
  <c r="BK17" i="8"/>
  <c r="BL17" i="8"/>
  <c r="BM17" i="8"/>
  <c r="BN17" i="8"/>
  <c r="BO17" i="8"/>
  <c r="BP17" i="8"/>
  <c r="BQ17" i="8"/>
  <c r="BR17" i="8"/>
  <c r="BS17" i="8"/>
  <c r="BT17" i="8"/>
  <c r="BU17" i="8"/>
  <c r="BV17" i="8"/>
  <c r="BW17" i="8"/>
  <c r="BX17" i="8"/>
  <c r="BY17" i="8"/>
  <c r="BZ17" i="8"/>
  <c r="CA17" i="8"/>
  <c r="CB17" i="8"/>
  <c r="CC17" i="8"/>
  <c r="CD17" i="8"/>
  <c r="CE17" i="8"/>
  <c r="CF17" i="8"/>
  <c r="CG17" i="8"/>
  <c r="CH17" i="8"/>
  <c r="G17" i="8"/>
  <c r="G130" i="8" s="1"/>
  <c r="CO44" i="8" l="1"/>
  <c r="H38" i="5"/>
  <c r="CR41" i="3"/>
  <c r="J38" i="5"/>
  <c r="CO88" i="8"/>
  <c r="H82" i="5"/>
  <c r="CR85" i="3"/>
  <c r="J82" i="5"/>
  <c r="CR33" i="3"/>
  <c r="J30" i="5"/>
  <c r="H108" i="5"/>
  <c r="CR105" i="3"/>
  <c r="J102" i="5"/>
  <c r="H120" i="5"/>
  <c r="CR112" i="3"/>
  <c r="J109" i="5"/>
  <c r="H98" i="5"/>
  <c r="CR101" i="3"/>
  <c r="J98" i="5"/>
  <c r="CR114" i="3"/>
  <c r="J111" i="5"/>
  <c r="CO128" i="8"/>
  <c r="H122" i="5"/>
  <c r="CR125" i="3"/>
  <c r="J122" i="5"/>
  <c r="CR113" i="3"/>
  <c r="J110" i="5"/>
  <c r="H110" i="5"/>
  <c r="H104" i="5"/>
  <c r="CR117" i="3"/>
  <c r="H114" i="5"/>
  <c r="CR121" i="3"/>
  <c r="J118" i="5"/>
  <c r="CQ100" i="8"/>
  <c r="CR32" i="3"/>
  <c r="CQ70" i="8"/>
  <c r="CR67" i="3"/>
  <c r="CO48" i="8"/>
  <c r="CR61" i="3"/>
  <c r="CO64" i="8"/>
  <c r="CR119" i="3"/>
  <c r="CO54" i="8"/>
  <c r="CO90" i="8"/>
  <c r="CR100" i="3"/>
  <c r="CQ42" i="8"/>
  <c r="CR99" i="3"/>
  <c r="CQ38" i="8"/>
  <c r="CO58" i="8"/>
  <c r="CQ52" i="8"/>
  <c r="CR51" i="3"/>
  <c r="CQ54" i="8"/>
  <c r="CO86" i="8"/>
  <c r="CR124" i="3"/>
  <c r="CR122" i="3"/>
  <c r="CO56" i="8"/>
  <c r="CR77" i="3"/>
  <c r="CQ86" i="8"/>
  <c r="CQ128" i="8"/>
  <c r="CQ56" i="8"/>
  <c r="CR50" i="3"/>
  <c r="CR35" i="3"/>
  <c r="CR71" i="3"/>
  <c r="CR120" i="3"/>
  <c r="CQ48" i="8"/>
  <c r="CQ72" i="8"/>
  <c r="CR83" i="3"/>
  <c r="CQ49" i="8"/>
  <c r="CQ58" i="8"/>
  <c r="CR54" i="3"/>
  <c r="CQ84" i="8"/>
  <c r="CQ92" i="8"/>
  <c r="CR82" i="3"/>
  <c r="CQ57" i="8"/>
  <c r="CR116" i="3"/>
  <c r="CQ96" i="8"/>
  <c r="CQ75" i="8"/>
  <c r="CR109" i="3"/>
  <c r="CQ98" i="8"/>
  <c r="CR63" i="3"/>
  <c r="CR47" i="3"/>
  <c r="CO92" i="8"/>
  <c r="CQ66" i="8"/>
  <c r="CQ40" i="8"/>
  <c r="CQ94" i="8"/>
  <c r="CR103" i="3"/>
  <c r="CR90" i="3"/>
  <c r="CR91" i="3"/>
  <c r="CR39" i="3"/>
  <c r="CQ89" i="8"/>
  <c r="CR70" i="3"/>
  <c r="CQ50" i="8"/>
  <c r="CQ68" i="8"/>
  <c r="CQ88" i="8"/>
  <c r="CR58" i="3"/>
  <c r="CQ93" i="8"/>
  <c r="CQ61" i="8"/>
  <c r="CR72" i="3"/>
  <c r="CQ74" i="8"/>
  <c r="CO100" i="8"/>
  <c r="CQ37" i="8"/>
  <c r="CQ81" i="8"/>
  <c r="CR46" i="3"/>
  <c r="CR104" i="3"/>
  <c r="CQ60" i="8"/>
  <c r="CQ45" i="8"/>
  <c r="CQ69" i="8"/>
  <c r="CR123" i="3"/>
  <c r="CR55" i="3"/>
  <c r="CR64" i="3"/>
  <c r="CR78" i="3"/>
  <c r="CR95" i="3"/>
  <c r="CR59" i="3"/>
  <c r="CQ62" i="8"/>
  <c r="CR42" i="3"/>
  <c r="CR93" i="3"/>
  <c r="CR107" i="3"/>
  <c r="CQ71" i="8"/>
  <c r="CR86" i="3"/>
  <c r="CQ73" i="8"/>
  <c r="CQ39" i="8"/>
  <c r="CR34" i="3"/>
  <c r="CR79" i="3"/>
  <c r="CR56" i="3"/>
  <c r="CR106" i="3"/>
  <c r="CR102" i="3"/>
  <c r="CR88" i="3"/>
  <c r="CR87" i="3"/>
  <c r="CR118" i="3"/>
  <c r="CR48" i="3"/>
  <c r="CQ82" i="8"/>
  <c r="CO81" i="8"/>
  <c r="CO41" i="8"/>
  <c r="CO62" i="8"/>
  <c r="CO67" i="8"/>
  <c r="CQ46" i="8"/>
  <c r="CR43" i="3"/>
  <c r="CO63" i="8"/>
  <c r="CO83" i="8"/>
  <c r="CO97" i="8"/>
  <c r="CO65" i="8"/>
  <c r="CO79" i="8"/>
  <c r="CO47" i="8"/>
  <c r="CO77" i="8"/>
  <c r="CO66" i="8"/>
  <c r="CO43" i="8"/>
  <c r="CO75" i="8"/>
  <c r="CR96" i="3"/>
  <c r="CR98" i="3"/>
  <c r="CO51" i="8"/>
  <c r="CO49" i="8"/>
  <c r="CQ91" i="8"/>
  <c r="CO99" i="8"/>
  <c r="CQ59" i="8"/>
  <c r="CQ41" i="8"/>
  <c r="CO45" i="8"/>
  <c r="CR38" i="3"/>
  <c r="CO78" i="8"/>
  <c r="CO46" i="8"/>
  <c r="CO89" i="8"/>
  <c r="CO87" i="8"/>
  <c r="CR36" i="3"/>
  <c r="CQ90" i="8"/>
  <c r="CQ78" i="8"/>
  <c r="CO85" i="8"/>
  <c r="CR75" i="3"/>
  <c r="CO37" i="8"/>
  <c r="CO93" i="8"/>
  <c r="CO57" i="8"/>
  <c r="CO61" i="8"/>
  <c r="CO95" i="8"/>
  <c r="CO82" i="8"/>
  <c r="CO50" i="8"/>
  <c r="CO91" i="8"/>
  <c r="CO59" i="8"/>
  <c r="CO53" i="8"/>
  <c r="CO55" i="8"/>
  <c r="CQ99" i="8"/>
  <c r="CR74" i="3"/>
  <c r="CR52" i="3"/>
  <c r="CR40" i="3"/>
  <c r="CR108" i="3"/>
  <c r="CQ77" i="8"/>
  <c r="CQ55" i="8"/>
  <c r="CQ79" i="8"/>
  <c r="CQ47" i="8"/>
  <c r="CR44" i="3"/>
  <c r="CR76" i="3"/>
  <c r="CR92" i="3"/>
  <c r="CR80" i="3"/>
  <c r="CQ83" i="8"/>
  <c r="CR110" i="3"/>
  <c r="CQ51" i="8"/>
  <c r="CR94" i="3"/>
  <c r="CQ97" i="8"/>
  <c r="CR62" i="3"/>
  <c r="CQ65" i="8"/>
  <c r="CM15" i="3"/>
  <c r="V148" i="8" l="1"/>
  <c r="V140" i="8"/>
  <c r="V147" i="8" s="1"/>
  <c r="CO136" i="3" l="1"/>
  <c r="CN135" i="3"/>
  <c r="CN129" i="3"/>
  <c r="R16" i="3" l="1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L16" i="3"/>
  <c r="AL17" i="3"/>
  <c r="AL18" i="3"/>
  <c r="AL19" i="3"/>
  <c r="AL20" i="3"/>
  <c r="AL21" i="3"/>
  <c r="AL22" i="3"/>
  <c r="AL23" i="3"/>
  <c r="AL24" i="3"/>
  <c r="AL25" i="3"/>
  <c r="AL26" i="3"/>
  <c r="AL27" i="3"/>
  <c r="AL28" i="3"/>
  <c r="AL29" i="3"/>
  <c r="AL30" i="3"/>
  <c r="AL31" i="3"/>
  <c r="AN16" i="3"/>
  <c r="AN17" i="3"/>
  <c r="AN18" i="3"/>
  <c r="AN19" i="3"/>
  <c r="AN20" i="3"/>
  <c r="AN21" i="3"/>
  <c r="AN22" i="3"/>
  <c r="AN23" i="3"/>
  <c r="AN24" i="3"/>
  <c r="AN25" i="3"/>
  <c r="AN26" i="3"/>
  <c r="AN27" i="3"/>
  <c r="AN28" i="3"/>
  <c r="AN29" i="3"/>
  <c r="AN30" i="3"/>
  <c r="AN31" i="3"/>
  <c r="AP16" i="3"/>
  <c r="AP17" i="3"/>
  <c r="AP18" i="3"/>
  <c r="AP19" i="3"/>
  <c r="AP20" i="3"/>
  <c r="AP21" i="3"/>
  <c r="AP22" i="3"/>
  <c r="AP23" i="3"/>
  <c r="AP24" i="3"/>
  <c r="AP25" i="3"/>
  <c r="AP26" i="3"/>
  <c r="AP27" i="3"/>
  <c r="AP28" i="3"/>
  <c r="AP29" i="3"/>
  <c r="AP30" i="3"/>
  <c r="AP31" i="3"/>
  <c r="AR16" i="3"/>
  <c r="AR17" i="3"/>
  <c r="AR18" i="3"/>
  <c r="AR19" i="3"/>
  <c r="AR20" i="3"/>
  <c r="AR21" i="3"/>
  <c r="AR22" i="3"/>
  <c r="AR23" i="3"/>
  <c r="AR24" i="3"/>
  <c r="AR25" i="3"/>
  <c r="AR26" i="3"/>
  <c r="AR27" i="3"/>
  <c r="AR28" i="3"/>
  <c r="AR29" i="3"/>
  <c r="AR30" i="3"/>
  <c r="AR31" i="3"/>
  <c r="AT16" i="3"/>
  <c r="AT17" i="3"/>
  <c r="AT18" i="3"/>
  <c r="AT19" i="3"/>
  <c r="AT20" i="3"/>
  <c r="AT21" i="3"/>
  <c r="AT22" i="3"/>
  <c r="AT23" i="3"/>
  <c r="AT24" i="3"/>
  <c r="AT25" i="3"/>
  <c r="AT26" i="3"/>
  <c r="AT27" i="3"/>
  <c r="AT28" i="3"/>
  <c r="AT29" i="3"/>
  <c r="AT30" i="3"/>
  <c r="AT31" i="3"/>
  <c r="AV16" i="3"/>
  <c r="AV17" i="3"/>
  <c r="AV18" i="3"/>
  <c r="AV19" i="3"/>
  <c r="AV20" i="3"/>
  <c r="AV21" i="3"/>
  <c r="AV22" i="3"/>
  <c r="AV23" i="3"/>
  <c r="AV24" i="3"/>
  <c r="AV25" i="3"/>
  <c r="AV26" i="3"/>
  <c r="AV27" i="3"/>
  <c r="AV28" i="3"/>
  <c r="AV29" i="3"/>
  <c r="AV30" i="3"/>
  <c r="AV31" i="3"/>
  <c r="AX16" i="3"/>
  <c r="AX17" i="3"/>
  <c r="AX18" i="3"/>
  <c r="AX19" i="3"/>
  <c r="AX20" i="3"/>
  <c r="AX21" i="3"/>
  <c r="AX22" i="3"/>
  <c r="AX23" i="3"/>
  <c r="AX24" i="3"/>
  <c r="AX25" i="3"/>
  <c r="AX26" i="3"/>
  <c r="AX27" i="3"/>
  <c r="AX28" i="3"/>
  <c r="AX29" i="3"/>
  <c r="AX30" i="3"/>
  <c r="AX31" i="3"/>
  <c r="AZ16" i="3"/>
  <c r="AZ17" i="3"/>
  <c r="AZ18" i="3"/>
  <c r="AZ19" i="3"/>
  <c r="AZ20" i="3"/>
  <c r="AZ21" i="3"/>
  <c r="AZ22" i="3"/>
  <c r="AZ23" i="3"/>
  <c r="AZ24" i="3"/>
  <c r="AZ25" i="3"/>
  <c r="AZ26" i="3"/>
  <c r="AZ27" i="3"/>
  <c r="AZ28" i="3"/>
  <c r="AZ29" i="3"/>
  <c r="AZ30" i="3"/>
  <c r="AZ31" i="3"/>
  <c r="BB16" i="3"/>
  <c r="BB17" i="3"/>
  <c r="BB18" i="3"/>
  <c r="BB19" i="3"/>
  <c r="BB20" i="3"/>
  <c r="BB21" i="3"/>
  <c r="BB22" i="3"/>
  <c r="BB23" i="3"/>
  <c r="BB24" i="3"/>
  <c r="BB25" i="3"/>
  <c r="BB26" i="3"/>
  <c r="BB27" i="3"/>
  <c r="BB28" i="3"/>
  <c r="BB29" i="3"/>
  <c r="BB30" i="3"/>
  <c r="BB31" i="3"/>
  <c r="BD16" i="3"/>
  <c r="BD17" i="3"/>
  <c r="BD18" i="3"/>
  <c r="BD19" i="3"/>
  <c r="BD20" i="3"/>
  <c r="BD21" i="3"/>
  <c r="BD22" i="3"/>
  <c r="BD23" i="3"/>
  <c r="BD24" i="3"/>
  <c r="BD25" i="3"/>
  <c r="BD26" i="3"/>
  <c r="BD27" i="3"/>
  <c r="BD28" i="3"/>
  <c r="BD29" i="3"/>
  <c r="BD30" i="3"/>
  <c r="BD31" i="3"/>
  <c r="BF16" i="3"/>
  <c r="BF17" i="3"/>
  <c r="BF18" i="3"/>
  <c r="BF19" i="3"/>
  <c r="BF20" i="3"/>
  <c r="BF21" i="3"/>
  <c r="BF22" i="3"/>
  <c r="BF23" i="3"/>
  <c r="BF24" i="3"/>
  <c r="BF25" i="3"/>
  <c r="BF26" i="3"/>
  <c r="BF27" i="3"/>
  <c r="BF28" i="3"/>
  <c r="BF29" i="3"/>
  <c r="BF30" i="3"/>
  <c r="BF31" i="3"/>
  <c r="BH16" i="3"/>
  <c r="BH17" i="3"/>
  <c r="BH18" i="3"/>
  <c r="BH19" i="3"/>
  <c r="BH20" i="3"/>
  <c r="BH21" i="3"/>
  <c r="BH22" i="3"/>
  <c r="BH23" i="3"/>
  <c r="BH24" i="3"/>
  <c r="BH25" i="3"/>
  <c r="BH26" i="3"/>
  <c r="BH27" i="3"/>
  <c r="BH28" i="3"/>
  <c r="BH29" i="3"/>
  <c r="BH30" i="3"/>
  <c r="BH31" i="3"/>
  <c r="BJ16" i="3"/>
  <c r="BJ17" i="3"/>
  <c r="BJ18" i="3"/>
  <c r="BJ19" i="3"/>
  <c r="BJ20" i="3"/>
  <c r="BJ21" i="3"/>
  <c r="BJ22" i="3"/>
  <c r="BJ23" i="3"/>
  <c r="BJ24" i="3"/>
  <c r="BJ25" i="3"/>
  <c r="BJ26" i="3"/>
  <c r="BJ27" i="3"/>
  <c r="BJ28" i="3"/>
  <c r="BJ29" i="3"/>
  <c r="BJ30" i="3"/>
  <c r="BJ31" i="3"/>
  <c r="BL16" i="3"/>
  <c r="BL17" i="3"/>
  <c r="BL18" i="3"/>
  <c r="BL19" i="3"/>
  <c r="BL20" i="3"/>
  <c r="BL21" i="3"/>
  <c r="BL22" i="3"/>
  <c r="BL23" i="3"/>
  <c r="BL24" i="3"/>
  <c r="BL25" i="3"/>
  <c r="BL26" i="3"/>
  <c r="BL27" i="3"/>
  <c r="BL28" i="3"/>
  <c r="BL29" i="3"/>
  <c r="BL30" i="3"/>
  <c r="BL31" i="3"/>
  <c r="BN16" i="3"/>
  <c r="BN17" i="3"/>
  <c r="BN18" i="3"/>
  <c r="BN19" i="3"/>
  <c r="BN20" i="3"/>
  <c r="BN21" i="3"/>
  <c r="BN22" i="3"/>
  <c r="BN23" i="3"/>
  <c r="BN24" i="3"/>
  <c r="BN25" i="3"/>
  <c r="BN26" i="3"/>
  <c r="BN27" i="3"/>
  <c r="BN28" i="3"/>
  <c r="BN29" i="3"/>
  <c r="BN30" i="3"/>
  <c r="BN31" i="3"/>
  <c r="BP16" i="3"/>
  <c r="BP17" i="3"/>
  <c r="BP18" i="3"/>
  <c r="BP19" i="3"/>
  <c r="BP20" i="3"/>
  <c r="BP21" i="3"/>
  <c r="BP22" i="3"/>
  <c r="BP23" i="3"/>
  <c r="BP24" i="3"/>
  <c r="BP25" i="3"/>
  <c r="BP26" i="3"/>
  <c r="BP27" i="3"/>
  <c r="BP28" i="3"/>
  <c r="BP29" i="3"/>
  <c r="BP30" i="3"/>
  <c r="BP31" i="3"/>
  <c r="BR16" i="3"/>
  <c r="BR17" i="3"/>
  <c r="BR18" i="3"/>
  <c r="BR19" i="3"/>
  <c r="BR20" i="3"/>
  <c r="BR21" i="3"/>
  <c r="BR22" i="3"/>
  <c r="BR23" i="3"/>
  <c r="BR24" i="3"/>
  <c r="BR25" i="3"/>
  <c r="BR26" i="3"/>
  <c r="BR27" i="3"/>
  <c r="BR28" i="3"/>
  <c r="BR29" i="3"/>
  <c r="BR30" i="3"/>
  <c r="BR31" i="3"/>
  <c r="BT16" i="3"/>
  <c r="BT17" i="3"/>
  <c r="BT18" i="3"/>
  <c r="BT19" i="3"/>
  <c r="BT20" i="3"/>
  <c r="BT21" i="3"/>
  <c r="BT22" i="3"/>
  <c r="BT23" i="3"/>
  <c r="BT24" i="3"/>
  <c r="BT25" i="3"/>
  <c r="BT26" i="3"/>
  <c r="BT27" i="3"/>
  <c r="BT28" i="3"/>
  <c r="BT29" i="3"/>
  <c r="BT30" i="3"/>
  <c r="BT31" i="3"/>
  <c r="BV16" i="3"/>
  <c r="BV17" i="3"/>
  <c r="BV18" i="3"/>
  <c r="BV19" i="3"/>
  <c r="BV20" i="3"/>
  <c r="BV21" i="3"/>
  <c r="BV22" i="3"/>
  <c r="BV23" i="3"/>
  <c r="BV24" i="3"/>
  <c r="BV25" i="3"/>
  <c r="BV26" i="3"/>
  <c r="BV27" i="3"/>
  <c r="BV28" i="3"/>
  <c r="BV29" i="3"/>
  <c r="BV30" i="3"/>
  <c r="BV31" i="3"/>
  <c r="BX16" i="3"/>
  <c r="BX17" i="3"/>
  <c r="BX18" i="3"/>
  <c r="BX19" i="3"/>
  <c r="BX20" i="3"/>
  <c r="BX21" i="3"/>
  <c r="BX22" i="3"/>
  <c r="BX23" i="3"/>
  <c r="BX24" i="3"/>
  <c r="BX25" i="3"/>
  <c r="BX26" i="3"/>
  <c r="BX27" i="3"/>
  <c r="BX28" i="3"/>
  <c r="BX29" i="3"/>
  <c r="BX30" i="3"/>
  <c r="BX31" i="3"/>
  <c r="BZ16" i="3"/>
  <c r="BZ17" i="3"/>
  <c r="BZ18" i="3"/>
  <c r="BZ19" i="3"/>
  <c r="BZ20" i="3"/>
  <c r="BZ21" i="3"/>
  <c r="BZ22" i="3"/>
  <c r="BZ23" i="3"/>
  <c r="BZ24" i="3"/>
  <c r="BZ25" i="3"/>
  <c r="BZ26" i="3"/>
  <c r="BZ27" i="3"/>
  <c r="BZ28" i="3"/>
  <c r="BZ29" i="3"/>
  <c r="BZ30" i="3"/>
  <c r="BZ31" i="3"/>
  <c r="CB16" i="3"/>
  <c r="CB17" i="3"/>
  <c r="CB18" i="3"/>
  <c r="CB19" i="3"/>
  <c r="CB20" i="3"/>
  <c r="CB21" i="3"/>
  <c r="CB22" i="3"/>
  <c r="CB23" i="3"/>
  <c r="CB24" i="3"/>
  <c r="CB25" i="3"/>
  <c r="CB26" i="3"/>
  <c r="CB27" i="3"/>
  <c r="CB28" i="3"/>
  <c r="CB29" i="3"/>
  <c r="CB30" i="3"/>
  <c r="CB31" i="3"/>
  <c r="CD16" i="3"/>
  <c r="CD17" i="3"/>
  <c r="CD18" i="3"/>
  <c r="CD19" i="3"/>
  <c r="CD20" i="3"/>
  <c r="CD21" i="3"/>
  <c r="CD22" i="3"/>
  <c r="CD23" i="3"/>
  <c r="CD24" i="3"/>
  <c r="CD25" i="3"/>
  <c r="CD26" i="3"/>
  <c r="CD27" i="3"/>
  <c r="CD28" i="3"/>
  <c r="CD29" i="3"/>
  <c r="CD30" i="3"/>
  <c r="CD31" i="3"/>
  <c r="CF16" i="3"/>
  <c r="CF17" i="3"/>
  <c r="CF18" i="3"/>
  <c r="CF19" i="3"/>
  <c r="CF20" i="3"/>
  <c r="CF21" i="3"/>
  <c r="CF22" i="3"/>
  <c r="CF23" i="3"/>
  <c r="CF24" i="3"/>
  <c r="CF25" i="3"/>
  <c r="CF26" i="3"/>
  <c r="CF27" i="3"/>
  <c r="CF28" i="3"/>
  <c r="CF29" i="3"/>
  <c r="CF30" i="3"/>
  <c r="CF31" i="3"/>
  <c r="CH16" i="3"/>
  <c r="CH17" i="3"/>
  <c r="CH18" i="3"/>
  <c r="CH19" i="3"/>
  <c r="CH20" i="3"/>
  <c r="CH21" i="3"/>
  <c r="CH22" i="3"/>
  <c r="CH23" i="3"/>
  <c r="CH24" i="3"/>
  <c r="CH25" i="3"/>
  <c r="CH26" i="3"/>
  <c r="CH27" i="3"/>
  <c r="CH28" i="3"/>
  <c r="CH29" i="3"/>
  <c r="CH30" i="3"/>
  <c r="CH31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G126" i="3" l="1"/>
  <c r="G127" i="3" s="1"/>
  <c r="CH126" i="3"/>
  <c r="CH127" i="3" s="1"/>
  <c r="CG126" i="3"/>
  <c r="CG127" i="3" s="1"/>
  <c r="CF126" i="3"/>
  <c r="CF127" i="3" s="1"/>
  <c r="CE126" i="3"/>
  <c r="CE127" i="3" s="1"/>
  <c r="CD126" i="3"/>
  <c r="CD127" i="3" s="1"/>
  <c r="CC126" i="3"/>
  <c r="CC127" i="3" s="1"/>
  <c r="CB126" i="3"/>
  <c r="CB127" i="3" s="1"/>
  <c r="CA126" i="3"/>
  <c r="CA127" i="3" s="1"/>
  <c r="BZ126" i="3"/>
  <c r="BZ127" i="3" s="1"/>
  <c r="BY126" i="3"/>
  <c r="BY127" i="3" s="1"/>
  <c r="BW126" i="3"/>
  <c r="BW127" i="3" s="1"/>
  <c r="BX126" i="3"/>
  <c r="BX127" i="3" s="1"/>
  <c r="BV126" i="3"/>
  <c r="BV127" i="3" s="1"/>
  <c r="BU126" i="3"/>
  <c r="BU127" i="3" s="1"/>
  <c r="BT126" i="3"/>
  <c r="BT127" i="3" s="1"/>
  <c r="BS126" i="3"/>
  <c r="BS127" i="3" s="1"/>
  <c r="BQ126" i="3"/>
  <c r="BQ127" i="3" s="1"/>
  <c r="BR126" i="3"/>
  <c r="BR127" i="3" s="1"/>
  <c r="BO126" i="3"/>
  <c r="BO127" i="3" s="1"/>
  <c r="BP126" i="3"/>
  <c r="BP127" i="3" s="1"/>
  <c r="BN126" i="3"/>
  <c r="BN127" i="3" s="1"/>
  <c r="BM126" i="3"/>
  <c r="BM127" i="3" s="1"/>
  <c r="BL126" i="3"/>
  <c r="BL127" i="3" s="1"/>
  <c r="BK126" i="3"/>
  <c r="BK127" i="3" s="1"/>
  <c r="BI126" i="3"/>
  <c r="BI127" i="3" s="1"/>
  <c r="BJ126" i="3"/>
  <c r="BJ127" i="3" s="1"/>
  <c r="BH126" i="3"/>
  <c r="BH127" i="3" s="1"/>
  <c r="BG126" i="3"/>
  <c r="BG127" i="3" s="1"/>
  <c r="BF126" i="3"/>
  <c r="BF127" i="3" s="1"/>
  <c r="BE126" i="3"/>
  <c r="BE127" i="3" s="1"/>
  <c r="BC126" i="3"/>
  <c r="BC127" i="3" s="1"/>
  <c r="BD126" i="3"/>
  <c r="BD127" i="3" s="1"/>
  <c r="BA126" i="3"/>
  <c r="BA127" i="3" s="1"/>
  <c r="BB126" i="3"/>
  <c r="BB127" i="3" s="1"/>
  <c r="AY126" i="3"/>
  <c r="AY127" i="3" s="1"/>
  <c r="AZ126" i="3"/>
  <c r="AZ127" i="3" s="1"/>
  <c r="AW126" i="3"/>
  <c r="AW127" i="3" s="1"/>
  <c r="AX126" i="3"/>
  <c r="AX127" i="3" s="1"/>
  <c r="AV126" i="3"/>
  <c r="AV127" i="3" s="1"/>
  <c r="AU126" i="3"/>
  <c r="AU127" i="3" s="1"/>
  <c r="AT126" i="3"/>
  <c r="AT127" i="3" s="1"/>
  <c r="AS126" i="3"/>
  <c r="AS127" i="3" s="1"/>
  <c r="AQ126" i="3"/>
  <c r="AQ127" i="3" s="1"/>
  <c r="AR126" i="3"/>
  <c r="AR127" i="3" s="1"/>
  <c r="AO126" i="3"/>
  <c r="AO127" i="3" s="1"/>
  <c r="AP126" i="3"/>
  <c r="AP127" i="3" s="1"/>
  <c r="AM126" i="3"/>
  <c r="AM127" i="3" s="1"/>
  <c r="AN126" i="3"/>
  <c r="AN127" i="3" s="1"/>
  <c r="AK126" i="3"/>
  <c r="AK127" i="3" s="1"/>
  <c r="AL126" i="3"/>
  <c r="AL127" i="3" s="1"/>
  <c r="AJ126" i="3"/>
  <c r="AJ127" i="3" s="1"/>
  <c r="AI126" i="3"/>
  <c r="AI127" i="3" s="1"/>
  <c r="AG126" i="3"/>
  <c r="AG127" i="3" s="1"/>
  <c r="AH126" i="3"/>
  <c r="AH127" i="3" s="1"/>
  <c r="AF126" i="3"/>
  <c r="AF127" i="3" s="1"/>
  <c r="AE126" i="3"/>
  <c r="AE127" i="3" s="1"/>
  <c r="AC126" i="3"/>
  <c r="AC127" i="3" s="1"/>
  <c r="AD126" i="3"/>
  <c r="AD127" i="3" s="1"/>
  <c r="AB126" i="3"/>
  <c r="AB127" i="3" s="1"/>
  <c r="AA126" i="3"/>
  <c r="AA127" i="3" s="1"/>
  <c r="Z126" i="3"/>
  <c r="Z127" i="3" s="1"/>
  <c r="Y126" i="3"/>
  <c r="Y127" i="3" s="1"/>
  <c r="X126" i="3"/>
  <c r="X127" i="3" s="1"/>
  <c r="W126" i="3"/>
  <c r="W127" i="3" s="1"/>
  <c r="V126" i="3"/>
  <c r="V127" i="3" s="1"/>
  <c r="U126" i="3"/>
  <c r="U127" i="3" s="1"/>
  <c r="S126" i="3"/>
  <c r="S127" i="3" s="1"/>
  <c r="T126" i="3"/>
  <c r="T127" i="3" s="1"/>
  <c r="Q126" i="3"/>
  <c r="Q127" i="3" s="1"/>
  <c r="R126" i="3"/>
  <c r="R127" i="3" s="1"/>
  <c r="P126" i="3"/>
  <c r="P127" i="3" s="1"/>
  <c r="O126" i="3"/>
  <c r="O127" i="3" s="1"/>
  <c r="M126" i="3"/>
  <c r="M127" i="3" s="1"/>
  <c r="N126" i="3"/>
  <c r="N127" i="3" s="1"/>
  <c r="H126" i="3"/>
  <c r="H127" i="3" s="1"/>
  <c r="B13" i="5"/>
  <c r="C13" i="5"/>
  <c r="D13" i="5"/>
  <c r="E13" i="5"/>
  <c r="B14" i="5"/>
  <c r="C14" i="5"/>
  <c r="D14" i="5"/>
  <c r="E14" i="5"/>
  <c r="B15" i="5"/>
  <c r="C15" i="5"/>
  <c r="D15" i="5"/>
  <c r="E15" i="5"/>
  <c r="B16" i="5"/>
  <c r="C16" i="5"/>
  <c r="D16" i="5"/>
  <c r="E16" i="5"/>
  <c r="B17" i="5"/>
  <c r="C17" i="5"/>
  <c r="D17" i="5"/>
  <c r="E17" i="5"/>
  <c r="B18" i="5"/>
  <c r="C18" i="5"/>
  <c r="D18" i="5"/>
  <c r="E18" i="5"/>
  <c r="B19" i="5"/>
  <c r="C19" i="5"/>
  <c r="D19" i="5"/>
  <c r="E19" i="5"/>
  <c r="B20" i="5"/>
  <c r="C20" i="5"/>
  <c r="D20" i="5"/>
  <c r="E20" i="5"/>
  <c r="B21" i="5"/>
  <c r="C21" i="5"/>
  <c r="D21" i="5"/>
  <c r="E21" i="5"/>
  <c r="B22" i="5"/>
  <c r="C22" i="5"/>
  <c r="D22" i="5"/>
  <c r="E22" i="5"/>
  <c r="B23" i="5"/>
  <c r="C23" i="5"/>
  <c r="D23" i="5"/>
  <c r="E23" i="5"/>
  <c r="B24" i="5"/>
  <c r="C24" i="5"/>
  <c r="D24" i="5"/>
  <c r="E24" i="5"/>
  <c r="B25" i="5"/>
  <c r="C25" i="5"/>
  <c r="D25" i="5"/>
  <c r="E25" i="5"/>
  <c r="B26" i="5"/>
  <c r="C26" i="5"/>
  <c r="D26" i="5"/>
  <c r="E26" i="5"/>
  <c r="B27" i="5"/>
  <c r="C27" i="5"/>
  <c r="D27" i="5"/>
  <c r="E27" i="5"/>
  <c r="B28" i="5"/>
  <c r="C28" i="5"/>
  <c r="D28" i="5"/>
  <c r="E28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CI19" i="8"/>
  <c r="CJ19" i="8"/>
  <c r="CK19" i="8"/>
  <c r="CL19" i="8"/>
  <c r="CM19" i="8"/>
  <c r="CI20" i="8"/>
  <c r="CJ20" i="8"/>
  <c r="CK20" i="8"/>
  <c r="CL20" i="8"/>
  <c r="CM20" i="8"/>
  <c r="CI21" i="8"/>
  <c r="CJ21" i="8"/>
  <c r="CK21" i="8"/>
  <c r="CL21" i="8"/>
  <c r="CM21" i="8"/>
  <c r="CI22" i="8"/>
  <c r="CJ22" i="8"/>
  <c r="CK22" i="8"/>
  <c r="CL22" i="8"/>
  <c r="CM22" i="8"/>
  <c r="CI23" i="8"/>
  <c r="CJ23" i="8"/>
  <c r="CK23" i="8"/>
  <c r="CL23" i="8"/>
  <c r="CM23" i="8"/>
  <c r="CI24" i="8"/>
  <c r="CJ24" i="8"/>
  <c r="CK24" i="8"/>
  <c r="CL24" i="8"/>
  <c r="CM24" i="8"/>
  <c r="CI25" i="8"/>
  <c r="CJ25" i="8"/>
  <c r="CK25" i="8"/>
  <c r="CL25" i="8"/>
  <c r="CM25" i="8"/>
  <c r="CI26" i="8"/>
  <c r="CJ26" i="8"/>
  <c r="CK26" i="8"/>
  <c r="CL26" i="8"/>
  <c r="CM26" i="8"/>
  <c r="CI27" i="8"/>
  <c r="CJ27" i="8"/>
  <c r="CK27" i="8"/>
  <c r="CL27" i="8"/>
  <c r="CM27" i="8"/>
  <c r="CI28" i="8"/>
  <c r="CJ28" i="8"/>
  <c r="CK28" i="8"/>
  <c r="CL28" i="8"/>
  <c r="CM28" i="8"/>
  <c r="CI29" i="8"/>
  <c r="CJ29" i="8"/>
  <c r="CK29" i="8"/>
  <c r="CL29" i="8"/>
  <c r="CM29" i="8"/>
  <c r="CI30" i="8"/>
  <c r="CJ30" i="8"/>
  <c r="CK30" i="8"/>
  <c r="CL30" i="8"/>
  <c r="CM30" i="8"/>
  <c r="CI31" i="8"/>
  <c r="CJ31" i="8"/>
  <c r="CK31" i="8"/>
  <c r="CL31" i="8"/>
  <c r="CM31" i="8"/>
  <c r="CI32" i="8"/>
  <c r="CJ32" i="8"/>
  <c r="CK32" i="8"/>
  <c r="CL32" i="8"/>
  <c r="CM32" i="8"/>
  <c r="CI33" i="8"/>
  <c r="CJ33" i="8"/>
  <c r="CK33" i="8"/>
  <c r="CL33" i="8"/>
  <c r="CM33" i="8"/>
  <c r="CI34" i="8"/>
  <c r="CJ34" i="8"/>
  <c r="CK34" i="8"/>
  <c r="CL34" i="8"/>
  <c r="CM34" i="8"/>
  <c r="CM129" i="8" l="1"/>
  <c r="CK129" i="8"/>
  <c r="CJ129" i="8"/>
  <c r="CL129" i="8"/>
  <c r="P11" i="8"/>
  <c r="V133" i="8"/>
  <c r="CQ130" i="8" l="1"/>
  <c r="CR102" i="8"/>
  <c r="CR106" i="8"/>
  <c r="CR108" i="8"/>
  <c r="CR104" i="8"/>
  <c r="CR110" i="8"/>
  <c r="CR118" i="8"/>
  <c r="CR122" i="8"/>
  <c r="CR127" i="8"/>
  <c r="CR123" i="8"/>
  <c r="CR114" i="8"/>
  <c r="CR125" i="8"/>
  <c r="CR126" i="8"/>
  <c r="CR120" i="8"/>
  <c r="CR115" i="8"/>
  <c r="CR112" i="8"/>
  <c r="CR103" i="8"/>
  <c r="CR105" i="8"/>
  <c r="CR101" i="8"/>
  <c r="CR113" i="8"/>
  <c r="CR121" i="8"/>
  <c r="CR111" i="8"/>
  <c r="CR109" i="8"/>
  <c r="CR119" i="8"/>
  <c r="CR116" i="8"/>
  <c r="CR117" i="8"/>
  <c r="CR107" i="8"/>
  <c r="CR124" i="8"/>
  <c r="CR36" i="8"/>
  <c r="CR88" i="8"/>
  <c r="CR68" i="8"/>
  <c r="CR52" i="8"/>
  <c r="CR56" i="8"/>
  <c r="CR96" i="8"/>
  <c r="CR84" i="8"/>
  <c r="CR64" i="8"/>
  <c r="CR44" i="8"/>
  <c r="CR48" i="8"/>
  <c r="CR92" i="8"/>
  <c r="CR128" i="8"/>
  <c r="CR80" i="8"/>
  <c r="CR100" i="8"/>
  <c r="CR76" i="8"/>
  <c r="CR60" i="8"/>
  <c r="CR40" i="8"/>
  <c r="CR72" i="8"/>
  <c r="CR51" i="8"/>
  <c r="CR78" i="8"/>
  <c r="CR93" i="8"/>
  <c r="CR47" i="8"/>
  <c r="CR79" i="8"/>
  <c r="CR54" i="8"/>
  <c r="CR65" i="8"/>
  <c r="CR97" i="8"/>
  <c r="CR42" i="8"/>
  <c r="CR83" i="8"/>
  <c r="CR69" i="8"/>
  <c r="CR46" i="8"/>
  <c r="CR67" i="8"/>
  <c r="CR45" i="8"/>
  <c r="CR35" i="8"/>
  <c r="CR94" i="8"/>
  <c r="CR55" i="8"/>
  <c r="CR87" i="8"/>
  <c r="CR70" i="8"/>
  <c r="CR41" i="8"/>
  <c r="CR73" i="8"/>
  <c r="CR58" i="8"/>
  <c r="CR99" i="8"/>
  <c r="CR85" i="8"/>
  <c r="CR98" i="8"/>
  <c r="CR90" i="8"/>
  <c r="CR91" i="8"/>
  <c r="CR61" i="8"/>
  <c r="CR75" i="8"/>
  <c r="CR82" i="8"/>
  <c r="CR63" i="8"/>
  <c r="CR95" i="8"/>
  <c r="CR86" i="8"/>
  <c r="CR49" i="8"/>
  <c r="CR81" i="8"/>
  <c r="CR74" i="8"/>
  <c r="CR43" i="8"/>
  <c r="CR50" i="8"/>
  <c r="CR37" i="8"/>
  <c r="CR77" i="8"/>
  <c r="CR66" i="8"/>
  <c r="CR39" i="8"/>
  <c r="CR71" i="8"/>
  <c r="CR38" i="8"/>
  <c r="CR57" i="8"/>
  <c r="CR89" i="8"/>
  <c r="CR59" i="8"/>
  <c r="CR62" i="8"/>
  <c r="CR53" i="8"/>
  <c r="CP16" i="3"/>
  <c r="CP17" i="3"/>
  <c r="CP18" i="3"/>
  <c r="CP19" i="3"/>
  <c r="CP20" i="3"/>
  <c r="I17" i="5" s="1"/>
  <c r="CP21" i="3"/>
  <c r="I18" i="5" s="1"/>
  <c r="CP22" i="3"/>
  <c r="CP23" i="3"/>
  <c r="CP24" i="3"/>
  <c r="CP25" i="3"/>
  <c r="CP26" i="3"/>
  <c r="CP27" i="3"/>
  <c r="CP28" i="3"/>
  <c r="CP29" i="3"/>
  <c r="CP30" i="3"/>
  <c r="CP31" i="3"/>
  <c r="CH14" i="3"/>
  <c r="CF14" i="3"/>
  <c r="CD14" i="3"/>
  <c r="CB14" i="3"/>
  <c r="BZ14" i="3"/>
  <c r="BX14" i="3"/>
  <c r="BV14" i="3"/>
  <c r="BT14" i="3"/>
  <c r="BR14" i="3"/>
  <c r="BP14" i="3"/>
  <c r="BN14" i="3"/>
  <c r="BL14" i="3"/>
  <c r="BJ14" i="3"/>
  <c r="BH14" i="3"/>
  <c r="BF14" i="3"/>
  <c r="BD14" i="3"/>
  <c r="BB14" i="3"/>
  <c r="AZ14" i="3"/>
  <c r="AX14" i="3"/>
  <c r="AV14" i="3"/>
  <c r="AT14" i="3"/>
  <c r="AR14" i="3"/>
  <c r="AP14" i="3"/>
  <c r="AN14" i="3"/>
  <c r="AL14" i="3"/>
  <c r="AJ14" i="3"/>
  <c r="AH14" i="3"/>
  <c r="AF14" i="3"/>
  <c r="AD14" i="3"/>
  <c r="AB14" i="3"/>
  <c r="Z14" i="3"/>
  <c r="X14" i="3"/>
  <c r="V14" i="3"/>
  <c r="T14" i="3"/>
  <c r="R14" i="3"/>
  <c r="P14" i="3"/>
  <c r="N14" i="3"/>
  <c r="L14" i="3"/>
  <c r="J14" i="3"/>
  <c r="H14" i="3"/>
  <c r="CH15" i="3"/>
  <c r="CF15" i="3"/>
  <c r="CD15" i="3"/>
  <c r="CB15" i="3"/>
  <c r="BZ15" i="3"/>
  <c r="BX15" i="3"/>
  <c r="BV15" i="3"/>
  <c r="BT15" i="3"/>
  <c r="BR15" i="3"/>
  <c r="BP15" i="3"/>
  <c r="BN15" i="3"/>
  <c r="BL15" i="3"/>
  <c r="BJ15" i="3"/>
  <c r="BH15" i="3"/>
  <c r="BF15" i="3"/>
  <c r="BD15" i="3"/>
  <c r="BB15" i="3"/>
  <c r="AZ15" i="3"/>
  <c r="AX15" i="3"/>
  <c r="AV15" i="3"/>
  <c r="AT15" i="3"/>
  <c r="AR15" i="3"/>
  <c r="AP15" i="3"/>
  <c r="AN15" i="3"/>
  <c r="AL15" i="3"/>
  <c r="AJ15" i="3"/>
  <c r="AH15" i="3"/>
  <c r="AF15" i="3"/>
  <c r="AD15" i="3"/>
  <c r="AB15" i="3"/>
  <c r="Z15" i="3"/>
  <c r="X15" i="3"/>
  <c r="V15" i="3"/>
  <c r="T15" i="3"/>
  <c r="R15" i="3"/>
  <c r="P15" i="3"/>
  <c r="N15" i="3"/>
  <c r="L15" i="3"/>
  <c r="J15" i="3"/>
  <c r="H15" i="3"/>
  <c r="CP34" i="8" l="1"/>
  <c r="CP33" i="8"/>
  <c r="CP32" i="8"/>
  <c r="CP31" i="8"/>
  <c r="CP30" i="8"/>
  <c r="CP29" i="8"/>
  <c r="CP28" i="8"/>
  <c r="CP27" i="8"/>
  <c r="CP26" i="8"/>
  <c r="CP25" i="8"/>
  <c r="CP24" i="8"/>
  <c r="CP23" i="8"/>
  <c r="CP22" i="8"/>
  <c r="CP21" i="8"/>
  <c r="CP20" i="8"/>
  <c r="I13" i="5"/>
  <c r="CP19" i="8"/>
  <c r="U24" i="5"/>
  <c r="P31" i="5"/>
  <c r="O30" i="5"/>
  <c r="O26" i="5"/>
  <c r="V31" i="5"/>
  <c r="U30" i="5"/>
  <c r="J136" i="5"/>
  <c r="I135" i="5"/>
  <c r="B136" i="5"/>
  <c r="A135" i="5"/>
  <c r="A131" i="5"/>
  <c r="U6" i="5"/>
  <c r="U5" i="5"/>
  <c r="G6" i="5"/>
  <c r="G5" i="5"/>
  <c r="G4" i="5"/>
  <c r="G3" i="5"/>
  <c r="O1" i="5"/>
  <c r="A1" i="5"/>
  <c r="DL36" i="8"/>
  <c r="DK35" i="8"/>
  <c r="DK29" i="8"/>
  <c r="DH36" i="8"/>
  <c r="DG35" i="8"/>
  <c r="DG31" i="8"/>
  <c r="CO157" i="8"/>
  <c r="CN156" i="8"/>
  <c r="CN150" i="8"/>
  <c r="J157" i="8"/>
  <c r="H156" i="8"/>
  <c r="H152" i="8"/>
  <c r="DA9" i="8"/>
  <c r="DA8" i="8"/>
  <c r="DC8" i="8"/>
  <c r="DB7" i="8"/>
  <c r="DA4" i="8"/>
  <c r="CX1" i="8"/>
  <c r="CI129" i="8"/>
  <c r="CG19" i="8"/>
  <c r="CG20" i="8"/>
  <c r="CG21" i="8"/>
  <c r="CG22" i="8"/>
  <c r="CG23" i="8"/>
  <c r="CG24" i="8"/>
  <c r="CG25" i="8"/>
  <c r="CG26" i="8"/>
  <c r="CG27" i="8"/>
  <c r="CG28" i="8"/>
  <c r="CG29" i="8"/>
  <c r="CG30" i="8"/>
  <c r="CG31" i="8"/>
  <c r="CG32" i="8"/>
  <c r="CG33" i="8"/>
  <c r="CG34" i="8"/>
  <c r="CE19" i="8"/>
  <c r="CE20" i="8"/>
  <c r="CE21" i="8"/>
  <c r="CE22" i="8"/>
  <c r="CE23" i="8"/>
  <c r="CE24" i="8"/>
  <c r="CE25" i="8"/>
  <c r="CE26" i="8"/>
  <c r="CE27" i="8"/>
  <c r="CE28" i="8"/>
  <c r="CE29" i="8"/>
  <c r="CE30" i="8"/>
  <c r="CE31" i="8"/>
  <c r="CE32" i="8"/>
  <c r="CE33" i="8"/>
  <c r="CE34" i="8"/>
  <c r="CC19" i="8"/>
  <c r="CC20" i="8"/>
  <c r="CC21" i="8"/>
  <c r="CC22" i="8"/>
  <c r="CC23" i="8"/>
  <c r="CC24" i="8"/>
  <c r="CC25" i="8"/>
  <c r="CC26" i="8"/>
  <c r="CC27" i="8"/>
  <c r="CC28" i="8"/>
  <c r="CC29" i="8"/>
  <c r="CC30" i="8"/>
  <c r="CC31" i="8"/>
  <c r="CC32" i="8"/>
  <c r="CC33" i="8"/>
  <c r="CC34" i="8"/>
  <c r="CA34" i="8"/>
  <c r="CA19" i="8"/>
  <c r="CA20" i="8"/>
  <c r="CA21" i="8"/>
  <c r="CA22" i="8"/>
  <c r="CA23" i="8"/>
  <c r="CA24" i="8"/>
  <c r="CA25" i="8"/>
  <c r="CA26" i="8"/>
  <c r="CA27" i="8"/>
  <c r="CA28" i="8"/>
  <c r="CA29" i="8"/>
  <c r="CA30" i="8"/>
  <c r="CA31" i="8"/>
  <c r="CA32" i="8"/>
  <c r="CA33" i="8"/>
  <c r="BY19" i="8"/>
  <c r="BY20" i="8"/>
  <c r="BY21" i="8"/>
  <c r="BY22" i="8"/>
  <c r="BY23" i="8"/>
  <c r="BY24" i="8"/>
  <c r="BY25" i="8"/>
  <c r="BY26" i="8"/>
  <c r="BY27" i="8"/>
  <c r="BY28" i="8"/>
  <c r="BY29" i="8"/>
  <c r="BY30" i="8"/>
  <c r="BY31" i="8"/>
  <c r="BY32" i="8"/>
  <c r="BY33" i="8"/>
  <c r="BY34" i="8"/>
  <c r="BW19" i="8"/>
  <c r="BW20" i="8"/>
  <c r="BW21" i="8"/>
  <c r="BW22" i="8"/>
  <c r="BW23" i="8"/>
  <c r="BW24" i="8"/>
  <c r="BW25" i="8"/>
  <c r="BW26" i="8"/>
  <c r="BW27" i="8"/>
  <c r="BW28" i="8"/>
  <c r="BW29" i="8"/>
  <c r="BW30" i="8"/>
  <c r="BW31" i="8"/>
  <c r="BW32" i="8"/>
  <c r="BW33" i="8"/>
  <c r="BW34" i="8"/>
  <c r="BU19" i="8"/>
  <c r="BU20" i="8"/>
  <c r="BU21" i="8"/>
  <c r="BU22" i="8"/>
  <c r="BU23" i="8"/>
  <c r="BU24" i="8"/>
  <c r="BU25" i="8"/>
  <c r="BU26" i="8"/>
  <c r="BU27" i="8"/>
  <c r="BU28" i="8"/>
  <c r="BU29" i="8"/>
  <c r="BU30" i="8"/>
  <c r="BU31" i="8"/>
  <c r="BU32" i="8"/>
  <c r="BU33" i="8"/>
  <c r="BU34" i="8"/>
  <c r="BS34" i="8"/>
  <c r="BS19" i="8"/>
  <c r="BS20" i="8"/>
  <c r="BS21" i="8"/>
  <c r="BS22" i="8"/>
  <c r="BS23" i="8"/>
  <c r="BS24" i="8"/>
  <c r="BS25" i="8"/>
  <c r="BS26" i="8"/>
  <c r="BS27" i="8"/>
  <c r="BS28" i="8"/>
  <c r="BS29" i="8"/>
  <c r="BS30" i="8"/>
  <c r="BS31" i="8"/>
  <c r="BS32" i="8"/>
  <c r="BS33" i="8"/>
  <c r="BQ19" i="8"/>
  <c r="BQ20" i="8"/>
  <c r="BQ21" i="8"/>
  <c r="BQ22" i="8"/>
  <c r="BQ23" i="8"/>
  <c r="BQ24" i="8"/>
  <c r="BQ25" i="8"/>
  <c r="BQ26" i="8"/>
  <c r="BQ27" i="8"/>
  <c r="BQ28" i="8"/>
  <c r="BQ29" i="8"/>
  <c r="BQ30" i="8"/>
  <c r="BQ31" i="8"/>
  <c r="BQ32" i="8"/>
  <c r="BQ33" i="8"/>
  <c r="BQ34" i="8"/>
  <c r="BO19" i="8"/>
  <c r="BO20" i="8"/>
  <c r="BO21" i="8"/>
  <c r="BO22" i="8"/>
  <c r="BO23" i="8"/>
  <c r="BO24" i="8"/>
  <c r="BO25" i="8"/>
  <c r="BO26" i="8"/>
  <c r="BO27" i="8"/>
  <c r="BO28" i="8"/>
  <c r="BO29" i="8"/>
  <c r="BO30" i="8"/>
  <c r="BO31" i="8"/>
  <c r="BO32" i="8"/>
  <c r="BO33" i="8"/>
  <c r="BO34" i="8"/>
  <c r="BM19" i="8"/>
  <c r="BM20" i="8"/>
  <c r="BM21" i="8"/>
  <c r="BM22" i="8"/>
  <c r="BM23" i="8"/>
  <c r="BM24" i="8"/>
  <c r="BM25" i="8"/>
  <c r="BM26" i="8"/>
  <c r="BM27" i="8"/>
  <c r="BM28" i="8"/>
  <c r="BM29" i="8"/>
  <c r="BM30" i="8"/>
  <c r="BM31" i="8"/>
  <c r="BM32" i="8"/>
  <c r="BM33" i="8"/>
  <c r="BM34" i="8"/>
  <c r="BK19" i="8"/>
  <c r="BK20" i="8"/>
  <c r="BK21" i="8"/>
  <c r="BK22" i="8"/>
  <c r="BK23" i="8"/>
  <c r="BK24" i="8"/>
  <c r="BK25" i="8"/>
  <c r="BK26" i="8"/>
  <c r="BK27" i="8"/>
  <c r="BK28" i="8"/>
  <c r="BK29" i="8"/>
  <c r="BK30" i="8"/>
  <c r="BK31" i="8"/>
  <c r="BK32" i="8"/>
  <c r="BK33" i="8"/>
  <c r="BK34" i="8"/>
  <c r="BI19" i="8"/>
  <c r="BI20" i="8"/>
  <c r="BI21" i="8"/>
  <c r="BI22" i="8"/>
  <c r="BI23" i="8"/>
  <c r="BI24" i="8"/>
  <c r="BI25" i="8"/>
  <c r="BI26" i="8"/>
  <c r="BI27" i="8"/>
  <c r="BI28" i="8"/>
  <c r="BI29" i="8"/>
  <c r="BI30" i="8"/>
  <c r="BI31" i="8"/>
  <c r="BI32" i="8"/>
  <c r="BI33" i="8"/>
  <c r="BI34" i="8"/>
  <c r="BG19" i="8"/>
  <c r="BG20" i="8"/>
  <c r="BG21" i="8"/>
  <c r="BG22" i="8"/>
  <c r="BG23" i="8"/>
  <c r="BG24" i="8"/>
  <c r="BG25" i="8"/>
  <c r="BG26" i="8"/>
  <c r="BG27" i="8"/>
  <c r="BG28" i="8"/>
  <c r="BG29" i="8"/>
  <c r="BG30" i="8"/>
  <c r="BG31" i="8"/>
  <c r="BG32" i="8"/>
  <c r="BG33" i="8"/>
  <c r="BG34" i="8"/>
  <c r="BE19" i="8"/>
  <c r="BE20" i="8"/>
  <c r="BE21" i="8"/>
  <c r="BE22" i="8"/>
  <c r="BE23" i="8"/>
  <c r="BE24" i="8"/>
  <c r="BE25" i="8"/>
  <c r="BE26" i="8"/>
  <c r="BE27" i="8"/>
  <c r="BE28" i="8"/>
  <c r="BE29" i="8"/>
  <c r="BE30" i="8"/>
  <c r="BE31" i="8"/>
  <c r="BE32" i="8"/>
  <c r="BE33" i="8"/>
  <c r="BE34" i="8"/>
  <c r="BC19" i="8"/>
  <c r="BC20" i="8"/>
  <c r="BC21" i="8"/>
  <c r="BC22" i="8"/>
  <c r="BC23" i="8"/>
  <c r="BC24" i="8"/>
  <c r="BC25" i="8"/>
  <c r="BC26" i="8"/>
  <c r="BC27" i="8"/>
  <c r="BC28" i="8"/>
  <c r="BC29" i="8"/>
  <c r="BC30" i="8"/>
  <c r="BC31" i="8"/>
  <c r="BC32" i="8"/>
  <c r="BC33" i="8"/>
  <c r="BC34" i="8"/>
  <c r="BA19" i="8"/>
  <c r="BA20" i="8"/>
  <c r="BA21" i="8"/>
  <c r="BA22" i="8"/>
  <c r="BA23" i="8"/>
  <c r="BA24" i="8"/>
  <c r="BA25" i="8"/>
  <c r="BA26" i="8"/>
  <c r="BA27" i="8"/>
  <c r="BA28" i="8"/>
  <c r="BA29" i="8"/>
  <c r="BA30" i="8"/>
  <c r="BA31" i="8"/>
  <c r="BA32" i="8"/>
  <c r="BA33" i="8"/>
  <c r="BA34" i="8"/>
  <c r="AY19" i="8"/>
  <c r="AY20" i="8"/>
  <c r="AY21" i="8"/>
  <c r="AY22" i="8"/>
  <c r="AY23" i="8"/>
  <c r="AY24" i="8"/>
  <c r="AY25" i="8"/>
  <c r="AY26" i="8"/>
  <c r="AY27" i="8"/>
  <c r="AY28" i="8"/>
  <c r="AY29" i="8"/>
  <c r="AY30" i="8"/>
  <c r="AY31" i="8"/>
  <c r="AY32" i="8"/>
  <c r="AY33" i="8"/>
  <c r="AY34" i="8"/>
  <c r="AW19" i="8"/>
  <c r="AW20" i="8"/>
  <c r="AW21" i="8"/>
  <c r="AW22" i="8"/>
  <c r="AW23" i="8"/>
  <c r="AW24" i="8"/>
  <c r="AW25" i="8"/>
  <c r="AW26" i="8"/>
  <c r="AW27" i="8"/>
  <c r="AW28" i="8"/>
  <c r="AW29" i="8"/>
  <c r="AW30" i="8"/>
  <c r="AW31" i="8"/>
  <c r="AW32" i="8"/>
  <c r="AW33" i="8"/>
  <c r="AW34" i="8"/>
  <c r="AU19" i="8"/>
  <c r="AU20" i="8"/>
  <c r="AU21" i="8"/>
  <c r="AU22" i="8"/>
  <c r="AU23" i="8"/>
  <c r="AU24" i="8"/>
  <c r="AU25" i="8"/>
  <c r="AU26" i="8"/>
  <c r="AU27" i="8"/>
  <c r="AU28" i="8"/>
  <c r="AU29" i="8"/>
  <c r="AU30" i="8"/>
  <c r="AU31" i="8"/>
  <c r="AU32" i="8"/>
  <c r="AU33" i="8"/>
  <c r="AU34" i="8"/>
  <c r="AS19" i="8"/>
  <c r="AS20" i="8"/>
  <c r="AS21" i="8"/>
  <c r="AS22" i="8"/>
  <c r="AS23" i="8"/>
  <c r="AS24" i="8"/>
  <c r="AS25" i="8"/>
  <c r="AS26" i="8"/>
  <c r="AS27" i="8"/>
  <c r="AS28" i="8"/>
  <c r="AS29" i="8"/>
  <c r="AS30" i="8"/>
  <c r="AS31" i="8"/>
  <c r="AS32" i="8"/>
  <c r="AS33" i="8"/>
  <c r="AS34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O19" i="8"/>
  <c r="AO20" i="8"/>
  <c r="AO21" i="8"/>
  <c r="AO22" i="8"/>
  <c r="AO23" i="8"/>
  <c r="AO24" i="8"/>
  <c r="AO25" i="8"/>
  <c r="AO26" i="8"/>
  <c r="AO27" i="8"/>
  <c r="AO28" i="8"/>
  <c r="AO29" i="8"/>
  <c r="AO30" i="8"/>
  <c r="AO31" i="8"/>
  <c r="AO32" i="8"/>
  <c r="AO33" i="8"/>
  <c r="AO34" i="8"/>
  <c r="AM19" i="8"/>
  <c r="AM20" i="8"/>
  <c r="AM21" i="8"/>
  <c r="AM22" i="8"/>
  <c r="AM23" i="8"/>
  <c r="AM24" i="8"/>
  <c r="AM25" i="8"/>
  <c r="AM26" i="8"/>
  <c r="AM27" i="8"/>
  <c r="AM28" i="8"/>
  <c r="AM29" i="8"/>
  <c r="AM30" i="8"/>
  <c r="AM31" i="8"/>
  <c r="AM32" i="8"/>
  <c r="AM33" i="8"/>
  <c r="AM34" i="8"/>
  <c r="AK19" i="8"/>
  <c r="AK20" i="8"/>
  <c r="AK21" i="8"/>
  <c r="AK22" i="8"/>
  <c r="AK23" i="8"/>
  <c r="AK24" i="8"/>
  <c r="AK25" i="8"/>
  <c r="AK26" i="8"/>
  <c r="AK27" i="8"/>
  <c r="AK28" i="8"/>
  <c r="AK29" i="8"/>
  <c r="AK30" i="8"/>
  <c r="AK31" i="8"/>
  <c r="AK32" i="8"/>
  <c r="AK33" i="8"/>
  <c r="AK34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2" i="8"/>
  <c r="AI33" i="8"/>
  <c r="AI34" i="8"/>
  <c r="AG19" i="8"/>
  <c r="AG20" i="8"/>
  <c r="AG21" i="8"/>
  <c r="AG22" i="8"/>
  <c r="AG23" i="8"/>
  <c r="AG24" i="8"/>
  <c r="AG25" i="8"/>
  <c r="AG26" i="8"/>
  <c r="AG27" i="8"/>
  <c r="AG28" i="8"/>
  <c r="AG29" i="8"/>
  <c r="AG30" i="8"/>
  <c r="AG31" i="8"/>
  <c r="AG32" i="8"/>
  <c r="AG33" i="8"/>
  <c r="AG34" i="8"/>
  <c r="AE19" i="8"/>
  <c r="AE20" i="8"/>
  <c r="AE21" i="8"/>
  <c r="AE22" i="8"/>
  <c r="AE23" i="8"/>
  <c r="AE24" i="8"/>
  <c r="AE25" i="8"/>
  <c r="AE26" i="8"/>
  <c r="AE27" i="8"/>
  <c r="AE28" i="8"/>
  <c r="AE29" i="8"/>
  <c r="AE30" i="8"/>
  <c r="AE31" i="8"/>
  <c r="AE32" i="8"/>
  <c r="AE33" i="8"/>
  <c r="AE34" i="8"/>
  <c r="AC19" i="8"/>
  <c r="AC20" i="8"/>
  <c r="AC21" i="8"/>
  <c r="AC22" i="8"/>
  <c r="AC23" i="8"/>
  <c r="AC24" i="8"/>
  <c r="AC25" i="8"/>
  <c r="AC26" i="8"/>
  <c r="AC27" i="8"/>
  <c r="AC28" i="8"/>
  <c r="AC29" i="8"/>
  <c r="AC30" i="8"/>
  <c r="AC31" i="8"/>
  <c r="AC32" i="8"/>
  <c r="AC33" i="8"/>
  <c r="AC34" i="8"/>
  <c r="AA19" i="8"/>
  <c r="AA20" i="8"/>
  <c r="AA21" i="8"/>
  <c r="AA22" i="8"/>
  <c r="AA23" i="8"/>
  <c r="AA24" i="8"/>
  <c r="AA25" i="8"/>
  <c r="AA26" i="8"/>
  <c r="AA27" i="8"/>
  <c r="AA28" i="8"/>
  <c r="AA29" i="8"/>
  <c r="AA30" i="8"/>
  <c r="AA31" i="8"/>
  <c r="AA32" i="8"/>
  <c r="AA33" i="8"/>
  <c r="AA34" i="8"/>
  <c r="Y19" i="8"/>
  <c r="Y20" i="8"/>
  <c r="Y21" i="8"/>
  <c r="Y22" i="8"/>
  <c r="Y23" i="8"/>
  <c r="Y24" i="8"/>
  <c r="Y25" i="8"/>
  <c r="Y26" i="8"/>
  <c r="Y27" i="8"/>
  <c r="Y28" i="8"/>
  <c r="Y29" i="8"/>
  <c r="Y30" i="8"/>
  <c r="Y31" i="8"/>
  <c r="Y32" i="8"/>
  <c r="Y33" i="8"/>
  <c r="Y34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Z16" i="8"/>
  <c r="AA16" i="8"/>
  <c r="AB16" i="8"/>
  <c r="AC16" i="8"/>
  <c r="AD16" i="8"/>
  <c r="AE16" i="8"/>
  <c r="AF16" i="8"/>
  <c r="AG16" i="8"/>
  <c r="AH16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BA16" i="8"/>
  <c r="BB16" i="8"/>
  <c r="BC16" i="8"/>
  <c r="BD16" i="8"/>
  <c r="BE16" i="8"/>
  <c r="BF16" i="8"/>
  <c r="BG16" i="8"/>
  <c r="BH16" i="8"/>
  <c r="BI16" i="8"/>
  <c r="BJ16" i="8"/>
  <c r="BK16" i="8"/>
  <c r="BL16" i="8"/>
  <c r="BM16" i="8"/>
  <c r="BN16" i="8"/>
  <c r="BO16" i="8"/>
  <c r="BP16" i="8"/>
  <c r="BQ16" i="8"/>
  <c r="BR16" i="8"/>
  <c r="BS16" i="8"/>
  <c r="BT16" i="8"/>
  <c r="BU16" i="8"/>
  <c r="BV16" i="8"/>
  <c r="BW16" i="8"/>
  <c r="BX16" i="8"/>
  <c r="BY16" i="8"/>
  <c r="BZ16" i="8"/>
  <c r="CA16" i="8"/>
  <c r="CB16" i="8"/>
  <c r="CC16" i="8"/>
  <c r="CE16" i="8"/>
  <c r="CF16" i="8"/>
  <c r="CG16" i="8"/>
  <c r="CH16" i="8"/>
  <c r="CI16" i="8"/>
  <c r="CJ16" i="8"/>
  <c r="CK16" i="8"/>
  <c r="CL16" i="8"/>
  <c r="CM16" i="8"/>
  <c r="G16" i="8"/>
  <c r="H102" i="8" l="1"/>
  <c r="H106" i="8"/>
  <c r="H104" i="8"/>
  <c r="H111" i="8"/>
  <c r="H110" i="8"/>
  <c r="H108" i="8"/>
  <c r="H115" i="8"/>
  <c r="H119" i="8"/>
  <c r="H123" i="8"/>
  <c r="H118" i="8"/>
  <c r="H122" i="8"/>
  <c r="H127" i="8"/>
  <c r="H114" i="8"/>
  <c r="H125" i="8"/>
  <c r="H117" i="8"/>
  <c r="H112" i="8"/>
  <c r="H124" i="8"/>
  <c r="H120" i="8"/>
  <c r="H126" i="8"/>
  <c r="H113" i="8"/>
  <c r="H103" i="8"/>
  <c r="H105" i="8"/>
  <c r="H101" i="8"/>
  <c r="H121" i="8"/>
  <c r="H116" i="8"/>
  <c r="H109" i="8"/>
  <c r="H107" i="8"/>
  <c r="CB102" i="8"/>
  <c r="CB106" i="8"/>
  <c r="CB104" i="8"/>
  <c r="CB108" i="8"/>
  <c r="CB110" i="8"/>
  <c r="CB119" i="8"/>
  <c r="CB123" i="8"/>
  <c r="CB114" i="8"/>
  <c r="CB127" i="8"/>
  <c r="CB118" i="8"/>
  <c r="CB122" i="8"/>
  <c r="CB125" i="8"/>
  <c r="CB124" i="8"/>
  <c r="CB126" i="8"/>
  <c r="CB116" i="8"/>
  <c r="CB115" i="8"/>
  <c r="CB103" i="8"/>
  <c r="CB105" i="8"/>
  <c r="CB101" i="8"/>
  <c r="CB113" i="8"/>
  <c r="CB121" i="8"/>
  <c r="CB120" i="8"/>
  <c r="CB109" i="8"/>
  <c r="CB117" i="8"/>
  <c r="CB107" i="8"/>
  <c r="CB111" i="8"/>
  <c r="CB112" i="8"/>
  <c r="BP102" i="8"/>
  <c r="BP104" i="8"/>
  <c r="BP106" i="8"/>
  <c r="BP108" i="8"/>
  <c r="BP110" i="8"/>
  <c r="BP115" i="8"/>
  <c r="BP119" i="8"/>
  <c r="BP123" i="8"/>
  <c r="BP114" i="8"/>
  <c r="BP118" i="8"/>
  <c r="BP127" i="8"/>
  <c r="BP122" i="8"/>
  <c r="BP125" i="8"/>
  <c r="BP120" i="8"/>
  <c r="BP116" i="8"/>
  <c r="BP111" i="8"/>
  <c r="BP107" i="8"/>
  <c r="BP103" i="8"/>
  <c r="BP121" i="8"/>
  <c r="BP113" i="8"/>
  <c r="BP124" i="8"/>
  <c r="BP126" i="8"/>
  <c r="BP112" i="8"/>
  <c r="BP105" i="8"/>
  <c r="BP109" i="8"/>
  <c r="BP101" i="8"/>
  <c r="BP117" i="8"/>
  <c r="BD102" i="8"/>
  <c r="BD106" i="8"/>
  <c r="BD104" i="8"/>
  <c r="BD108" i="8"/>
  <c r="BD110" i="8"/>
  <c r="BD115" i="8"/>
  <c r="BD119" i="8"/>
  <c r="BD123" i="8"/>
  <c r="BD118" i="8"/>
  <c r="BD127" i="8"/>
  <c r="BD122" i="8"/>
  <c r="BD114" i="8"/>
  <c r="BD125" i="8"/>
  <c r="BD116" i="8"/>
  <c r="BD109" i="8"/>
  <c r="BD103" i="8"/>
  <c r="BD105" i="8"/>
  <c r="BD107" i="8"/>
  <c r="BD101" i="8"/>
  <c r="BD126" i="8"/>
  <c r="BD113" i="8"/>
  <c r="BD121" i="8"/>
  <c r="BD124" i="8"/>
  <c r="BD120" i="8"/>
  <c r="BD117" i="8"/>
  <c r="BD112" i="8"/>
  <c r="BD111" i="8"/>
  <c r="AR102" i="8"/>
  <c r="AR106" i="8"/>
  <c r="AR104" i="8"/>
  <c r="AR108" i="8"/>
  <c r="AR111" i="8"/>
  <c r="AR115" i="8"/>
  <c r="AR119" i="8"/>
  <c r="AR123" i="8"/>
  <c r="AR110" i="8"/>
  <c r="AR122" i="8"/>
  <c r="AR127" i="8"/>
  <c r="AR118" i="8"/>
  <c r="AR114" i="8"/>
  <c r="AR125" i="8"/>
  <c r="AR126" i="8"/>
  <c r="AR113" i="8"/>
  <c r="AR124" i="8"/>
  <c r="AR109" i="8"/>
  <c r="AR107" i="8"/>
  <c r="AR105" i="8"/>
  <c r="AR101" i="8"/>
  <c r="AR117" i="8"/>
  <c r="AR121" i="8"/>
  <c r="AR120" i="8"/>
  <c r="AR116" i="8"/>
  <c r="AR103" i="8"/>
  <c r="AR112" i="8"/>
  <c r="AF102" i="8"/>
  <c r="AF106" i="8"/>
  <c r="AF104" i="8"/>
  <c r="AF108" i="8"/>
  <c r="AF111" i="8"/>
  <c r="AF110" i="8"/>
  <c r="AF115" i="8"/>
  <c r="AF119" i="8"/>
  <c r="AF123" i="8"/>
  <c r="AF127" i="8"/>
  <c r="AF114" i="8"/>
  <c r="AF118" i="8"/>
  <c r="AF122" i="8"/>
  <c r="AF125" i="8"/>
  <c r="AF116" i="8"/>
  <c r="AF121" i="8"/>
  <c r="AF120" i="8"/>
  <c r="AF117" i="8"/>
  <c r="AF112" i="8"/>
  <c r="AF107" i="8"/>
  <c r="AF126" i="8"/>
  <c r="AF124" i="8"/>
  <c r="AF109" i="8"/>
  <c r="AF113" i="8"/>
  <c r="AF103" i="8"/>
  <c r="AF101" i="8"/>
  <c r="AF105" i="8"/>
  <c r="T102" i="8"/>
  <c r="T106" i="8"/>
  <c r="T104" i="8"/>
  <c r="T108" i="8"/>
  <c r="T111" i="8"/>
  <c r="T110" i="8"/>
  <c r="T115" i="8"/>
  <c r="T119" i="8"/>
  <c r="T123" i="8"/>
  <c r="T114" i="8"/>
  <c r="T127" i="8"/>
  <c r="T118" i="8"/>
  <c r="T122" i="8"/>
  <c r="T125" i="8"/>
  <c r="T124" i="8"/>
  <c r="T105" i="8"/>
  <c r="T101" i="8"/>
  <c r="T117" i="8"/>
  <c r="T120" i="8"/>
  <c r="T109" i="8"/>
  <c r="T126" i="8"/>
  <c r="T112" i="8"/>
  <c r="T103" i="8"/>
  <c r="T116" i="8"/>
  <c r="T107" i="8"/>
  <c r="T121" i="8"/>
  <c r="T113" i="8"/>
  <c r="CF102" i="8"/>
  <c r="CF104" i="8"/>
  <c r="CF106" i="8"/>
  <c r="CF108" i="8"/>
  <c r="CF110" i="8"/>
  <c r="CF119" i="8"/>
  <c r="CF123" i="8"/>
  <c r="CF114" i="8"/>
  <c r="CF127" i="8"/>
  <c r="CF118" i="8"/>
  <c r="CF122" i="8"/>
  <c r="CF125" i="8"/>
  <c r="CF124" i="8"/>
  <c r="CF126" i="8"/>
  <c r="CF105" i="8"/>
  <c r="CF101" i="8"/>
  <c r="CF117" i="8"/>
  <c r="CF112" i="8"/>
  <c r="CF107" i="8"/>
  <c r="CF121" i="8"/>
  <c r="CF115" i="8"/>
  <c r="CF109" i="8"/>
  <c r="CF103" i="8"/>
  <c r="CF120" i="8"/>
  <c r="CF116" i="8"/>
  <c r="CF113" i="8"/>
  <c r="CF111" i="8"/>
  <c r="BX102" i="8"/>
  <c r="BX106" i="8"/>
  <c r="BX104" i="8"/>
  <c r="BX108" i="8"/>
  <c r="BX115" i="8"/>
  <c r="BX119" i="8"/>
  <c r="BX123" i="8"/>
  <c r="BX122" i="8"/>
  <c r="BX127" i="8"/>
  <c r="BX118" i="8"/>
  <c r="BX110" i="8"/>
  <c r="BX114" i="8"/>
  <c r="BX125" i="8"/>
  <c r="BX120" i="8"/>
  <c r="BX113" i="8"/>
  <c r="BX121" i="8"/>
  <c r="BX124" i="8"/>
  <c r="BX126" i="8"/>
  <c r="BX116" i="8"/>
  <c r="BX105" i="8"/>
  <c r="BX101" i="8"/>
  <c r="BX117" i="8"/>
  <c r="BX111" i="8"/>
  <c r="BX103" i="8"/>
  <c r="BX112" i="8"/>
  <c r="BX109" i="8"/>
  <c r="BX107" i="8"/>
  <c r="BL102" i="8"/>
  <c r="BL106" i="8"/>
  <c r="BL104" i="8"/>
  <c r="BL108" i="8"/>
  <c r="BL110" i="8"/>
  <c r="BL115" i="8"/>
  <c r="BL119" i="8"/>
  <c r="BL123" i="8"/>
  <c r="BL127" i="8"/>
  <c r="BL114" i="8"/>
  <c r="BL118" i="8"/>
  <c r="BL122" i="8"/>
  <c r="BL125" i="8"/>
  <c r="BL113" i="8"/>
  <c r="BL112" i="8"/>
  <c r="BL121" i="8"/>
  <c r="BL111" i="8"/>
  <c r="BL109" i="8"/>
  <c r="BL126" i="8"/>
  <c r="BL117" i="8"/>
  <c r="BL124" i="8"/>
  <c r="BL116" i="8"/>
  <c r="BL120" i="8"/>
  <c r="BL103" i="8"/>
  <c r="BL101" i="8"/>
  <c r="BL107" i="8"/>
  <c r="BL105" i="8"/>
  <c r="AV102" i="8"/>
  <c r="AV106" i="8"/>
  <c r="AV104" i="8"/>
  <c r="AV108" i="8"/>
  <c r="AV111" i="8"/>
  <c r="AV110" i="8"/>
  <c r="AV115" i="8"/>
  <c r="AV119" i="8"/>
  <c r="AV123" i="8"/>
  <c r="AV127" i="8"/>
  <c r="AV122" i="8"/>
  <c r="AV114" i="8"/>
  <c r="AV118" i="8"/>
  <c r="AV125" i="8"/>
  <c r="AV124" i="8"/>
  <c r="AV120" i="8"/>
  <c r="AV112" i="8"/>
  <c r="AV107" i="8"/>
  <c r="AV103" i="8"/>
  <c r="AV109" i="8"/>
  <c r="AV105" i="8"/>
  <c r="AV101" i="8"/>
  <c r="AV116" i="8"/>
  <c r="AV126" i="8"/>
  <c r="AV121" i="8"/>
  <c r="AV113" i="8"/>
  <c r="AV117" i="8"/>
  <c r="AJ102" i="8"/>
  <c r="AJ106" i="8"/>
  <c r="AJ104" i="8"/>
  <c r="AJ108" i="8"/>
  <c r="AJ111" i="8"/>
  <c r="AJ110" i="8"/>
  <c r="AJ115" i="8"/>
  <c r="AJ119" i="8"/>
  <c r="AJ123" i="8"/>
  <c r="AJ114" i="8"/>
  <c r="AJ118" i="8"/>
  <c r="AJ127" i="8"/>
  <c r="AJ122" i="8"/>
  <c r="AJ125" i="8"/>
  <c r="AJ120" i="8"/>
  <c r="AJ103" i="8"/>
  <c r="AJ126" i="8"/>
  <c r="AJ121" i="8"/>
  <c r="AJ113" i="8"/>
  <c r="AJ112" i="8"/>
  <c r="AJ124" i="8"/>
  <c r="AJ116" i="8"/>
  <c r="AJ109" i="8"/>
  <c r="AJ107" i="8"/>
  <c r="AJ105" i="8"/>
  <c r="AJ101" i="8"/>
  <c r="AJ117" i="8"/>
  <c r="X102" i="8"/>
  <c r="X106" i="8"/>
  <c r="X104" i="8"/>
  <c r="X111" i="8"/>
  <c r="X110" i="8"/>
  <c r="X108" i="8"/>
  <c r="X115" i="8"/>
  <c r="X119" i="8"/>
  <c r="X123" i="8"/>
  <c r="X118" i="8"/>
  <c r="X122" i="8"/>
  <c r="X127" i="8"/>
  <c r="X114" i="8"/>
  <c r="X125" i="8"/>
  <c r="X113" i="8"/>
  <c r="X120" i="8"/>
  <c r="X103" i="8"/>
  <c r="X105" i="8"/>
  <c r="X101" i="8"/>
  <c r="X121" i="8"/>
  <c r="X126" i="8"/>
  <c r="X124" i="8"/>
  <c r="X116" i="8"/>
  <c r="X117" i="8"/>
  <c r="X109" i="8"/>
  <c r="X107" i="8"/>
  <c r="X112" i="8"/>
  <c r="L102" i="8"/>
  <c r="L106" i="8"/>
  <c r="L104" i="8"/>
  <c r="L108" i="8"/>
  <c r="L111" i="8"/>
  <c r="L115" i="8"/>
  <c r="L119" i="8"/>
  <c r="L123" i="8"/>
  <c r="L122" i="8"/>
  <c r="L127" i="8"/>
  <c r="L110" i="8"/>
  <c r="L114" i="8"/>
  <c r="L118" i="8"/>
  <c r="L125" i="8"/>
  <c r="L126" i="8"/>
  <c r="L120" i="8"/>
  <c r="L113" i="8"/>
  <c r="L124" i="8"/>
  <c r="L116" i="8"/>
  <c r="L105" i="8"/>
  <c r="L121" i="8"/>
  <c r="L112" i="8"/>
  <c r="L101" i="8"/>
  <c r="L117" i="8"/>
  <c r="L109" i="8"/>
  <c r="L107" i="8"/>
  <c r="L103" i="8"/>
  <c r="CD104" i="8"/>
  <c r="CD102" i="8"/>
  <c r="CD108" i="8"/>
  <c r="CD113" i="8"/>
  <c r="CD117" i="8"/>
  <c r="CD121" i="8"/>
  <c r="CD112" i="8"/>
  <c r="CD125" i="8"/>
  <c r="CD116" i="8"/>
  <c r="CD123" i="8"/>
  <c r="CD120" i="8"/>
  <c r="CD127" i="8"/>
  <c r="CD124" i="8"/>
  <c r="CD110" i="8"/>
  <c r="CD115" i="8"/>
  <c r="CD126" i="8"/>
  <c r="CD118" i="8"/>
  <c r="CD122" i="8"/>
  <c r="CD105" i="8"/>
  <c r="CD101" i="8"/>
  <c r="CD114" i="8"/>
  <c r="CD109" i="8"/>
  <c r="CD107" i="8"/>
  <c r="CD103" i="8"/>
  <c r="CD119" i="8"/>
  <c r="CD106" i="8"/>
  <c r="CD111" i="8"/>
  <c r="BZ104" i="8"/>
  <c r="BZ102" i="8"/>
  <c r="BZ108" i="8"/>
  <c r="BZ113" i="8"/>
  <c r="BZ117" i="8"/>
  <c r="BZ121" i="8"/>
  <c r="BZ109" i="8"/>
  <c r="BZ112" i="8"/>
  <c r="BZ125" i="8"/>
  <c r="BZ120" i="8"/>
  <c r="BZ116" i="8"/>
  <c r="BZ127" i="8"/>
  <c r="BZ124" i="8"/>
  <c r="BZ114" i="8"/>
  <c r="BZ122" i="8"/>
  <c r="BZ110" i="8"/>
  <c r="BZ106" i="8"/>
  <c r="BZ103" i="8"/>
  <c r="BZ115" i="8"/>
  <c r="BZ111" i="8"/>
  <c r="BZ118" i="8"/>
  <c r="BZ105" i="8"/>
  <c r="BZ101" i="8"/>
  <c r="BZ126" i="8"/>
  <c r="BZ107" i="8"/>
  <c r="BZ123" i="8"/>
  <c r="BZ119" i="8"/>
  <c r="BV104" i="8"/>
  <c r="BV102" i="8"/>
  <c r="BV107" i="8"/>
  <c r="BV108" i="8"/>
  <c r="BV111" i="8"/>
  <c r="BV113" i="8"/>
  <c r="BV117" i="8"/>
  <c r="BV121" i="8"/>
  <c r="BV120" i="8"/>
  <c r="BV125" i="8"/>
  <c r="BV116" i="8"/>
  <c r="BV112" i="8"/>
  <c r="BV127" i="8"/>
  <c r="BV123" i="8"/>
  <c r="BV119" i="8"/>
  <c r="BV106" i="8"/>
  <c r="BV124" i="8"/>
  <c r="BV118" i="8"/>
  <c r="BV110" i="8"/>
  <c r="BV126" i="8"/>
  <c r="BV115" i="8"/>
  <c r="BV109" i="8"/>
  <c r="BV105" i="8"/>
  <c r="BV101" i="8"/>
  <c r="BV114" i="8"/>
  <c r="BV103" i="8"/>
  <c r="BV122" i="8"/>
  <c r="BR104" i="8"/>
  <c r="BR102" i="8"/>
  <c r="BR113" i="8"/>
  <c r="BR117" i="8"/>
  <c r="BR121" i="8"/>
  <c r="BR116" i="8"/>
  <c r="BR111" i="8"/>
  <c r="BR120" i="8"/>
  <c r="BR125" i="8"/>
  <c r="BR108" i="8"/>
  <c r="BR112" i="8"/>
  <c r="BR127" i="8"/>
  <c r="BR123" i="8"/>
  <c r="BR119" i="8"/>
  <c r="BR124" i="8"/>
  <c r="BR122" i="8"/>
  <c r="BR118" i="8"/>
  <c r="BR106" i="8"/>
  <c r="BR103" i="8"/>
  <c r="BR126" i="8"/>
  <c r="BR115" i="8"/>
  <c r="BR110" i="8"/>
  <c r="BR107" i="8"/>
  <c r="BR105" i="8"/>
  <c r="BR101" i="8"/>
  <c r="BR109" i="8"/>
  <c r="BR114" i="8"/>
  <c r="BN104" i="8"/>
  <c r="BN102" i="8"/>
  <c r="BN108" i="8"/>
  <c r="BN113" i="8"/>
  <c r="BN117" i="8"/>
  <c r="BN121" i="8"/>
  <c r="BN112" i="8"/>
  <c r="BN116" i="8"/>
  <c r="BN123" i="8"/>
  <c r="BN125" i="8"/>
  <c r="BN120" i="8"/>
  <c r="BN127" i="8"/>
  <c r="BN115" i="8"/>
  <c r="BN103" i="8"/>
  <c r="BN119" i="8"/>
  <c r="BN110" i="8"/>
  <c r="BN106" i="8"/>
  <c r="BN126" i="8"/>
  <c r="BN124" i="8"/>
  <c r="BN118" i="8"/>
  <c r="BN122" i="8"/>
  <c r="BN111" i="8"/>
  <c r="BN107" i="8"/>
  <c r="BN109" i="8"/>
  <c r="BN101" i="8"/>
  <c r="BN114" i="8"/>
  <c r="BN105" i="8"/>
  <c r="BJ104" i="8"/>
  <c r="BJ102" i="8"/>
  <c r="BJ108" i="8"/>
  <c r="BJ109" i="8"/>
  <c r="BJ113" i="8"/>
  <c r="BJ117" i="8"/>
  <c r="BJ121" i="8"/>
  <c r="BJ112" i="8"/>
  <c r="BJ125" i="8"/>
  <c r="BJ120" i="8"/>
  <c r="BJ116" i="8"/>
  <c r="BJ127" i="8"/>
  <c r="BJ124" i="8"/>
  <c r="BJ123" i="8"/>
  <c r="BJ114" i="8"/>
  <c r="BJ119" i="8"/>
  <c r="BJ122" i="8"/>
  <c r="BJ110" i="8"/>
  <c r="BJ126" i="8"/>
  <c r="BJ118" i="8"/>
  <c r="BJ106" i="8"/>
  <c r="BJ103" i="8"/>
  <c r="BJ111" i="8"/>
  <c r="BJ107" i="8"/>
  <c r="BJ115" i="8"/>
  <c r="BJ101" i="8"/>
  <c r="BJ105" i="8"/>
  <c r="BF104" i="8"/>
  <c r="BF102" i="8"/>
  <c r="BF106" i="8"/>
  <c r="BF108" i="8"/>
  <c r="BF111" i="8"/>
  <c r="BF113" i="8"/>
  <c r="BF117" i="8"/>
  <c r="BF121" i="8"/>
  <c r="BF107" i="8"/>
  <c r="BF120" i="8"/>
  <c r="BF125" i="8"/>
  <c r="BF116" i="8"/>
  <c r="BF112" i="8"/>
  <c r="BF127" i="8"/>
  <c r="BF123" i="8"/>
  <c r="BF126" i="8"/>
  <c r="BF122" i="8"/>
  <c r="BF114" i="8"/>
  <c r="BF105" i="8"/>
  <c r="BF101" i="8"/>
  <c r="BF103" i="8"/>
  <c r="BF124" i="8"/>
  <c r="BF118" i="8"/>
  <c r="BF109" i="8"/>
  <c r="BF119" i="8"/>
  <c r="BF110" i="8"/>
  <c r="BF115" i="8"/>
  <c r="BB104" i="8"/>
  <c r="BB102" i="8"/>
  <c r="BB113" i="8"/>
  <c r="BB117" i="8"/>
  <c r="BB121" i="8"/>
  <c r="BB111" i="8"/>
  <c r="BB116" i="8"/>
  <c r="BB125" i="8"/>
  <c r="BB120" i="8"/>
  <c r="BB108" i="8"/>
  <c r="BB112" i="8"/>
  <c r="BB127" i="8"/>
  <c r="BB122" i="8"/>
  <c r="BB115" i="8"/>
  <c r="BB114" i="8"/>
  <c r="BB109" i="8"/>
  <c r="BB105" i="8"/>
  <c r="BB101" i="8"/>
  <c r="BB123" i="8"/>
  <c r="BB126" i="8"/>
  <c r="BB124" i="8"/>
  <c r="BB119" i="8"/>
  <c r="BB118" i="8"/>
  <c r="BB106" i="8"/>
  <c r="BB103" i="8"/>
  <c r="BB107" i="8"/>
  <c r="BB110" i="8"/>
  <c r="AX104" i="8"/>
  <c r="AX102" i="8"/>
  <c r="AX108" i="8"/>
  <c r="AX113" i="8"/>
  <c r="AX117" i="8"/>
  <c r="AX121" i="8"/>
  <c r="AX116" i="8"/>
  <c r="AX123" i="8"/>
  <c r="AX125" i="8"/>
  <c r="AX120" i="8"/>
  <c r="AX127" i="8"/>
  <c r="AX124" i="8"/>
  <c r="AX114" i="8"/>
  <c r="AX107" i="8"/>
  <c r="AX126" i="8"/>
  <c r="AX115" i="8"/>
  <c r="AX105" i="8"/>
  <c r="AX101" i="8"/>
  <c r="AX118" i="8"/>
  <c r="AX111" i="8"/>
  <c r="AX106" i="8"/>
  <c r="AX103" i="8"/>
  <c r="AX110" i="8"/>
  <c r="AX109" i="8"/>
  <c r="AX122" i="8"/>
  <c r="AX112" i="8"/>
  <c r="AX119" i="8"/>
  <c r="AT104" i="8"/>
  <c r="AT102" i="8"/>
  <c r="AT108" i="8"/>
  <c r="AT109" i="8"/>
  <c r="AT113" i="8"/>
  <c r="AT117" i="8"/>
  <c r="AT121" i="8"/>
  <c r="AT125" i="8"/>
  <c r="AT116" i="8"/>
  <c r="AT120" i="8"/>
  <c r="AT127" i="8"/>
  <c r="AT107" i="8"/>
  <c r="AT103" i="8"/>
  <c r="AT111" i="8"/>
  <c r="AT112" i="8"/>
  <c r="AT115" i="8"/>
  <c r="AT105" i="8"/>
  <c r="AT101" i="8"/>
  <c r="AT123" i="8"/>
  <c r="AT126" i="8"/>
  <c r="AT124" i="8"/>
  <c r="AT114" i="8"/>
  <c r="AT122" i="8"/>
  <c r="AT110" i="8"/>
  <c r="AT118" i="8"/>
  <c r="AT106" i="8"/>
  <c r="AT119" i="8"/>
  <c r="AP104" i="8"/>
  <c r="AP102" i="8"/>
  <c r="AP107" i="8"/>
  <c r="AP106" i="8"/>
  <c r="AP108" i="8"/>
  <c r="AP111" i="8"/>
  <c r="AP112" i="8"/>
  <c r="AP113" i="8"/>
  <c r="AP117" i="8"/>
  <c r="AP121" i="8"/>
  <c r="AP120" i="8"/>
  <c r="AP125" i="8"/>
  <c r="AP116" i="8"/>
  <c r="AP123" i="8"/>
  <c r="AP127" i="8"/>
  <c r="AP115" i="8"/>
  <c r="AP119" i="8"/>
  <c r="AP109" i="8"/>
  <c r="AP124" i="8"/>
  <c r="AP122" i="8"/>
  <c r="AP114" i="8"/>
  <c r="AP126" i="8"/>
  <c r="AP105" i="8"/>
  <c r="AP101" i="8"/>
  <c r="AP110" i="8"/>
  <c r="AP118" i="8"/>
  <c r="AP103" i="8"/>
  <c r="AL104" i="8"/>
  <c r="AL102" i="8"/>
  <c r="AL113" i="8"/>
  <c r="AL117" i="8"/>
  <c r="AL121" i="8"/>
  <c r="AL116" i="8"/>
  <c r="AL108" i="8"/>
  <c r="AL120" i="8"/>
  <c r="AL125" i="8"/>
  <c r="AL112" i="8"/>
  <c r="AL111" i="8"/>
  <c r="AL127" i="8"/>
  <c r="AL126" i="8"/>
  <c r="AL119" i="8"/>
  <c r="AL110" i="8"/>
  <c r="AL107" i="8"/>
  <c r="AL114" i="8"/>
  <c r="AL109" i="8"/>
  <c r="AL103" i="8"/>
  <c r="AL124" i="8"/>
  <c r="AL123" i="8"/>
  <c r="AL115" i="8"/>
  <c r="AL106" i="8"/>
  <c r="AL105" i="8"/>
  <c r="AL101" i="8"/>
  <c r="AL118" i="8"/>
  <c r="AL122" i="8"/>
  <c r="AH104" i="8"/>
  <c r="AH102" i="8"/>
  <c r="AH109" i="8"/>
  <c r="AH108" i="8"/>
  <c r="AH113" i="8"/>
  <c r="AH117" i="8"/>
  <c r="AH121" i="8"/>
  <c r="AH116" i="8"/>
  <c r="AH123" i="8"/>
  <c r="AH125" i="8"/>
  <c r="AH120" i="8"/>
  <c r="AH127" i="8"/>
  <c r="AH118" i="8"/>
  <c r="AH122" i="8"/>
  <c r="AH111" i="8"/>
  <c r="AH103" i="8"/>
  <c r="AH115" i="8"/>
  <c r="AH112" i="8"/>
  <c r="AH114" i="8"/>
  <c r="AH110" i="8"/>
  <c r="AH119" i="8"/>
  <c r="AH107" i="8"/>
  <c r="AH126" i="8"/>
  <c r="AH124" i="8"/>
  <c r="AH101" i="8"/>
  <c r="AH106" i="8"/>
  <c r="AH105" i="8"/>
  <c r="AD104" i="8"/>
  <c r="AD102" i="8"/>
  <c r="AD109" i="8"/>
  <c r="AD113" i="8"/>
  <c r="AD117" i="8"/>
  <c r="AD121" i="8"/>
  <c r="AD125" i="8"/>
  <c r="AD116" i="8"/>
  <c r="AD120" i="8"/>
  <c r="AD127" i="8"/>
  <c r="AD111" i="8"/>
  <c r="AD112" i="8"/>
  <c r="AD118" i="8"/>
  <c r="AD126" i="8"/>
  <c r="AD119" i="8"/>
  <c r="AD107" i="8"/>
  <c r="AD123" i="8"/>
  <c r="AD124" i="8"/>
  <c r="AD108" i="8"/>
  <c r="AD103" i="8"/>
  <c r="AD114" i="8"/>
  <c r="AD110" i="8"/>
  <c r="AD106" i="8"/>
  <c r="AD105" i="8"/>
  <c r="AD122" i="8"/>
  <c r="AD115" i="8"/>
  <c r="AD101" i="8"/>
  <c r="Z104" i="8"/>
  <c r="Z102" i="8"/>
  <c r="Z107" i="8"/>
  <c r="Z106" i="8"/>
  <c r="Z111" i="8"/>
  <c r="Z112" i="8"/>
  <c r="Z113" i="8"/>
  <c r="Z117" i="8"/>
  <c r="Z121" i="8"/>
  <c r="Z120" i="8"/>
  <c r="Z125" i="8"/>
  <c r="Z116" i="8"/>
  <c r="Z127" i="8"/>
  <c r="Z123" i="8"/>
  <c r="Z126" i="8"/>
  <c r="Z118" i="8"/>
  <c r="Z110" i="8"/>
  <c r="Z105" i="8"/>
  <c r="Z108" i="8"/>
  <c r="Z101" i="8"/>
  <c r="Z109" i="8"/>
  <c r="Z103" i="8"/>
  <c r="Z124" i="8"/>
  <c r="Z122" i="8"/>
  <c r="Z115" i="8"/>
  <c r="Z119" i="8"/>
  <c r="Z114" i="8"/>
  <c r="V104" i="8"/>
  <c r="V113" i="8"/>
  <c r="V117" i="8"/>
  <c r="V121" i="8"/>
  <c r="V116" i="8"/>
  <c r="V112" i="8"/>
  <c r="V120" i="8"/>
  <c r="V125" i="8"/>
  <c r="V111" i="8"/>
  <c r="V102" i="8"/>
  <c r="V127" i="8"/>
  <c r="V124" i="8"/>
  <c r="V123" i="8"/>
  <c r="V109" i="8"/>
  <c r="V118" i="8"/>
  <c r="V122" i="8"/>
  <c r="V115" i="8"/>
  <c r="V106" i="8"/>
  <c r="V108" i="8"/>
  <c r="V105" i="8"/>
  <c r="V101" i="8"/>
  <c r="V110" i="8"/>
  <c r="V107" i="8"/>
  <c r="V126" i="8"/>
  <c r="V119" i="8"/>
  <c r="V114" i="8"/>
  <c r="V103" i="8"/>
  <c r="R104" i="8"/>
  <c r="R102" i="8"/>
  <c r="R109" i="8"/>
  <c r="R113" i="8"/>
  <c r="R117" i="8"/>
  <c r="R121" i="8"/>
  <c r="R116" i="8"/>
  <c r="R123" i="8"/>
  <c r="R125" i="8"/>
  <c r="R120" i="8"/>
  <c r="R127" i="8"/>
  <c r="R124" i="8"/>
  <c r="R108" i="8"/>
  <c r="R106" i="8"/>
  <c r="R126" i="8"/>
  <c r="R110" i="8"/>
  <c r="R122" i="8"/>
  <c r="R105" i="8"/>
  <c r="R101" i="8"/>
  <c r="R115" i="8"/>
  <c r="R111" i="8"/>
  <c r="R114" i="8"/>
  <c r="R112" i="8"/>
  <c r="R107" i="8"/>
  <c r="R103" i="8"/>
  <c r="R118" i="8"/>
  <c r="R119" i="8"/>
  <c r="N104" i="8"/>
  <c r="N102" i="8"/>
  <c r="N113" i="8"/>
  <c r="N117" i="8"/>
  <c r="N121" i="8"/>
  <c r="N125" i="8"/>
  <c r="N116" i="8"/>
  <c r="N109" i="8"/>
  <c r="N120" i="8"/>
  <c r="N127" i="8"/>
  <c r="N124" i="8"/>
  <c r="N114" i="8"/>
  <c r="N122" i="8"/>
  <c r="N110" i="8"/>
  <c r="N103" i="8"/>
  <c r="N123" i="8"/>
  <c r="N115" i="8"/>
  <c r="N118" i="8"/>
  <c r="N112" i="8"/>
  <c r="N106" i="8"/>
  <c r="N105" i="8"/>
  <c r="N101" i="8"/>
  <c r="N126" i="8"/>
  <c r="N107" i="8"/>
  <c r="N119" i="8"/>
  <c r="N111" i="8"/>
  <c r="N108" i="8"/>
  <c r="J104" i="8"/>
  <c r="J102" i="8"/>
  <c r="J107" i="8"/>
  <c r="J106" i="8"/>
  <c r="J111" i="8"/>
  <c r="J112" i="8"/>
  <c r="J113" i="8"/>
  <c r="J117" i="8"/>
  <c r="J121" i="8"/>
  <c r="J120" i="8"/>
  <c r="J125" i="8"/>
  <c r="J116" i="8"/>
  <c r="J127" i="8"/>
  <c r="J123" i="8"/>
  <c r="J119" i="8"/>
  <c r="J124" i="8"/>
  <c r="J118" i="8"/>
  <c r="J110" i="8"/>
  <c r="J108" i="8"/>
  <c r="J115" i="8"/>
  <c r="J126" i="8"/>
  <c r="J109" i="8"/>
  <c r="J105" i="8"/>
  <c r="J101" i="8"/>
  <c r="J122" i="8"/>
  <c r="J103" i="8"/>
  <c r="J114" i="8"/>
  <c r="BT102" i="8"/>
  <c r="BT106" i="8"/>
  <c r="BT104" i="8"/>
  <c r="BT108" i="8"/>
  <c r="BT110" i="8"/>
  <c r="BT115" i="8"/>
  <c r="BT119" i="8"/>
  <c r="BT123" i="8"/>
  <c r="BT118" i="8"/>
  <c r="BT127" i="8"/>
  <c r="BT122" i="8"/>
  <c r="BT114" i="8"/>
  <c r="BT125" i="8"/>
  <c r="BT126" i="8"/>
  <c r="BT117" i="8"/>
  <c r="BT124" i="8"/>
  <c r="BT120" i="8"/>
  <c r="BT112" i="8"/>
  <c r="BT111" i="8"/>
  <c r="BT103" i="8"/>
  <c r="BT105" i="8"/>
  <c r="BT101" i="8"/>
  <c r="BT113" i="8"/>
  <c r="BT107" i="8"/>
  <c r="BT109" i="8"/>
  <c r="BT121" i="8"/>
  <c r="BT116" i="8"/>
  <c r="BH102" i="8"/>
  <c r="BH106" i="8"/>
  <c r="BH104" i="8"/>
  <c r="BH108" i="8"/>
  <c r="BH115" i="8"/>
  <c r="BH119" i="8"/>
  <c r="BH123" i="8"/>
  <c r="BH122" i="8"/>
  <c r="BH110" i="8"/>
  <c r="BH127" i="8"/>
  <c r="BH118" i="8"/>
  <c r="BH114" i="8"/>
  <c r="BH125" i="8"/>
  <c r="BH121" i="8"/>
  <c r="BH112" i="8"/>
  <c r="BH111" i="8"/>
  <c r="BH101" i="8"/>
  <c r="BH117" i="8"/>
  <c r="BH109" i="8"/>
  <c r="BH107" i="8"/>
  <c r="BH120" i="8"/>
  <c r="BH103" i="8"/>
  <c r="BH126" i="8"/>
  <c r="BH113" i="8"/>
  <c r="BH116" i="8"/>
  <c r="BH124" i="8"/>
  <c r="BH105" i="8"/>
  <c r="AZ102" i="8"/>
  <c r="AZ106" i="8"/>
  <c r="AZ104" i="8"/>
  <c r="AZ108" i="8"/>
  <c r="AZ111" i="8"/>
  <c r="AZ110" i="8"/>
  <c r="AZ115" i="8"/>
  <c r="AZ119" i="8"/>
  <c r="AZ123" i="8"/>
  <c r="AZ114" i="8"/>
  <c r="AZ118" i="8"/>
  <c r="AZ127" i="8"/>
  <c r="AZ122" i="8"/>
  <c r="AZ125" i="8"/>
  <c r="AZ124" i="8"/>
  <c r="AZ112" i="8"/>
  <c r="AZ109" i="8"/>
  <c r="AZ105" i="8"/>
  <c r="AZ101" i="8"/>
  <c r="AZ117" i="8"/>
  <c r="AZ116" i="8"/>
  <c r="AZ121" i="8"/>
  <c r="AZ107" i="8"/>
  <c r="AZ126" i="8"/>
  <c r="AZ103" i="8"/>
  <c r="AZ113" i="8"/>
  <c r="AZ120" i="8"/>
  <c r="AN102" i="8"/>
  <c r="AN106" i="8"/>
  <c r="AN108" i="8"/>
  <c r="AN111" i="8"/>
  <c r="AN110" i="8"/>
  <c r="AN104" i="8"/>
  <c r="AN115" i="8"/>
  <c r="AN119" i="8"/>
  <c r="AN123" i="8"/>
  <c r="AN118" i="8"/>
  <c r="AN127" i="8"/>
  <c r="AN122" i="8"/>
  <c r="AN114" i="8"/>
  <c r="AN125" i="8"/>
  <c r="AN117" i="8"/>
  <c r="AN124" i="8"/>
  <c r="AN116" i="8"/>
  <c r="AN109" i="8"/>
  <c r="AN107" i="8"/>
  <c r="AN126" i="8"/>
  <c r="AN113" i="8"/>
  <c r="AN112" i="8"/>
  <c r="AN103" i="8"/>
  <c r="AN105" i="8"/>
  <c r="AN101" i="8"/>
  <c r="AN120" i="8"/>
  <c r="AN121" i="8"/>
  <c r="AB102" i="8"/>
  <c r="AB106" i="8"/>
  <c r="AB104" i="8"/>
  <c r="AB108" i="8"/>
  <c r="AB111" i="8"/>
  <c r="AB115" i="8"/>
  <c r="AB119" i="8"/>
  <c r="AB123" i="8"/>
  <c r="AB122" i="8"/>
  <c r="AB127" i="8"/>
  <c r="AB118" i="8"/>
  <c r="AB114" i="8"/>
  <c r="AB110" i="8"/>
  <c r="AB125" i="8"/>
  <c r="AB101" i="8"/>
  <c r="AB117" i="8"/>
  <c r="AB116" i="8"/>
  <c r="AB112" i="8"/>
  <c r="AB103" i="8"/>
  <c r="AB124" i="8"/>
  <c r="AB126" i="8"/>
  <c r="AB113" i="8"/>
  <c r="AB121" i="8"/>
  <c r="AB109" i="8"/>
  <c r="AB107" i="8"/>
  <c r="AB120" i="8"/>
  <c r="AB105" i="8"/>
  <c r="P102" i="8"/>
  <c r="P106" i="8"/>
  <c r="P104" i="8"/>
  <c r="P108" i="8"/>
  <c r="P111" i="8"/>
  <c r="P110" i="8"/>
  <c r="P115" i="8"/>
  <c r="P119" i="8"/>
  <c r="P123" i="8"/>
  <c r="P122" i="8"/>
  <c r="P114" i="8"/>
  <c r="P127" i="8"/>
  <c r="P118" i="8"/>
  <c r="P125" i="8"/>
  <c r="P124" i="8"/>
  <c r="P116" i="8"/>
  <c r="P113" i="8"/>
  <c r="P103" i="8"/>
  <c r="P105" i="8"/>
  <c r="P101" i="8"/>
  <c r="P126" i="8"/>
  <c r="P121" i="8"/>
  <c r="P120" i="8"/>
  <c r="P112" i="8"/>
  <c r="P107" i="8"/>
  <c r="P109" i="8"/>
  <c r="P117" i="8"/>
  <c r="CH104" i="8"/>
  <c r="CH102" i="8"/>
  <c r="CH113" i="8"/>
  <c r="CH117" i="8"/>
  <c r="CH121" i="8"/>
  <c r="CH108" i="8"/>
  <c r="CH116" i="8"/>
  <c r="CH120" i="8"/>
  <c r="CH125" i="8"/>
  <c r="CH111" i="8"/>
  <c r="CH112" i="8"/>
  <c r="CH127" i="8"/>
  <c r="CH124" i="8"/>
  <c r="CH118" i="8"/>
  <c r="CH115" i="8"/>
  <c r="CH105" i="8"/>
  <c r="CH101" i="8"/>
  <c r="CH126" i="8"/>
  <c r="CH110" i="8"/>
  <c r="CH107" i="8"/>
  <c r="CH123" i="8"/>
  <c r="CH122" i="8"/>
  <c r="CH119" i="8"/>
  <c r="CH114" i="8"/>
  <c r="CH109" i="8"/>
  <c r="CH103" i="8"/>
  <c r="CH106" i="8"/>
  <c r="CH89" i="8"/>
  <c r="CH73" i="8"/>
  <c r="CH57" i="8"/>
  <c r="CH41" i="8"/>
  <c r="CH80" i="8"/>
  <c r="CH48" i="8"/>
  <c r="CH91" i="8"/>
  <c r="CH59" i="8"/>
  <c r="CH70" i="8"/>
  <c r="CH38" i="8"/>
  <c r="CH85" i="8"/>
  <c r="CH69" i="8"/>
  <c r="CH53" i="8"/>
  <c r="CH37" i="8"/>
  <c r="CH92" i="8"/>
  <c r="CH76" i="8"/>
  <c r="CH60" i="8"/>
  <c r="CH44" i="8"/>
  <c r="CH87" i="8"/>
  <c r="CH71" i="8"/>
  <c r="CH55" i="8"/>
  <c r="CH39" i="8"/>
  <c r="CH98" i="8"/>
  <c r="CH82" i="8"/>
  <c r="CH66" i="8"/>
  <c r="CH50" i="8"/>
  <c r="CH88" i="8"/>
  <c r="CH56" i="8"/>
  <c r="CH99" i="8"/>
  <c r="CH67" i="8"/>
  <c r="CH35" i="8"/>
  <c r="CH78" i="8"/>
  <c r="CH46" i="8"/>
  <c r="CH97" i="8"/>
  <c r="CH81" i="8"/>
  <c r="CH65" i="8"/>
  <c r="CH49" i="8"/>
  <c r="CH72" i="8"/>
  <c r="CH40" i="8"/>
  <c r="CH83" i="8"/>
  <c r="CH51" i="8"/>
  <c r="CH94" i="8"/>
  <c r="CH62" i="8"/>
  <c r="CH93" i="8"/>
  <c r="CH77" i="8"/>
  <c r="CH61" i="8"/>
  <c r="CH45" i="8"/>
  <c r="CH100" i="8"/>
  <c r="CH84" i="8"/>
  <c r="CH68" i="8"/>
  <c r="CH52" i="8"/>
  <c r="CH36" i="8"/>
  <c r="CH95" i="8"/>
  <c r="CH79" i="8"/>
  <c r="CH63" i="8"/>
  <c r="CH47" i="8"/>
  <c r="CH90" i="8"/>
  <c r="CH74" i="8"/>
  <c r="CH58" i="8"/>
  <c r="CH42" i="8"/>
  <c r="CH128" i="8"/>
  <c r="CH96" i="8"/>
  <c r="CH64" i="8"/>
  <c r="CH75" i="8"/>
  <c r="CH43" i="8"/>
  <c r="CH86" i="8"/>
  <c r="CH54" i="8"/>
  <c r="CB95" i="8"/>
  <c r="CB78" i="8"/>
  <c r="CB40" i="8"/>
  <c r="CB87" i="8"/>
  <c r="CB97" i="8"/>
  <c r="CB69" i="8"/>
  <c r="CB54" i="8"/>
  <c r="CB98" i="8"/>
  <c r="CB82" i="8"/>
  <c r="CB62" i="8"/>
  <c r="CB42" i="8"/>
  <c r="CB90" i="8"/>
  <c r="CB70" i="8"/>
  <c r="CB50" i="8"/>
  <c r="CB86" i="8"/>
  <c r="CB46" i="8"/>
  <c r="CB81" i="8"/>
  <c r="CB61" i="8"/>
  <c r="CB49" i="8"/>
  <c r="CB92" i="8"/>
  <c r="CB76" i="8"/>
  <c r="CB60" i="8"/>
  <c r="CB91" i="8"/>
  <c r="CB71" i="8"/>
  <c r="CB55" i="8"/>
  <c r="CB39" i="8"/>
  <c r="CB74" i="8"/>
  <c r="CB38" i="8"/>
  <c r="CB93" i="8"/>
  <c r="CB77" i="8"/>
  <c r="CB56" i="8"/>
  <c r="CB45" i="8"/>
  <c r="CB88" i="8"/>
  <c r="CB72" i="8"/>
  <c r="CB52" i="8"/>
  <c r="CB83" i="8"/>
  <c r="CB67" i="8"/>
  <c r="CB51" i="8"/>
  <c r="CB35" i="8"/>
  <c r="CB66" i="8"/>
  <c r="CB89" i="8"/>
  <c r="CB73" i="8"/>
  <c r="CB48" i="8"/>
  <c r="CB57" i="8"/>
  <c r="CB41" i="8"/>
  <c r="CB100" i="8"/>
  <c r="CB84" i="8"/>
  <c r="CB68" i="8"/>
  <c r="CB44" i="8"/>
  <c r="CB79" i="8"/>
  <c r="CB63" i="8"/>
  <c r="CB47" i="8"/>
  <c r="CB94" i="8"/>
  <c r="CB58" i="8"/>
  <c r="CB85" i="8"/>
  <c r="CB65" i="8"/>
  <c r="CB53" i="8"/>
  <c r="CB37" i="8"/>
  <c r="CB128" i="8"/>
  <c r="CB96" i="8"/>
  <c r="CB80" i="8"/>
  <c r="CB64" i="8"/>
  <c r="CB36" i="8"/>
  <c r="CB99" i="8"/>
  <c r="CB75" i="8"/>
  <c r="CB59" i="8"/>
  <c r="CB43" i="8"/>
  <c r="BX51" i="8"/>
  <c r="BX91" i="8"/>
  <c r="BX75" i="8"/>
  <c r="BX59" i="8"/>
  <c r="BX39" i="8"/>
  <c r="BX98" i="8"/>
  <c r="BX82" i="8"/>
  <c r="BX66" i="8"/>
  <c r="BX50" i="8"/>
  <c r="BX99" i="8"/>
  <c r="BX83" i="8"/>
  <c r="BX67" i="8"/>
  <c r="BX47" i="8"/>
  <c r="BX90" i="8"/>
  <c r="BX74" i="8"/>
  <c r="BX58" i="8"/>
  <c r="BX42" i="8"/>
  <c r="BX95" i="8"/>
  <c r="BX63" i="8"/>
  <c r="BX86" i="8"/>
  <c r="BX54" i="8"/>
  <c r="BX89" i="8"/>
  <c r="BX73" i="8"/>
  <c r="BX53" i="8"/>
  <c r="BX37" i="8"/>
  <c r="BX128" i="8"/>
  <c r="BX96" i="8"/>
  <c r="BX80" i="8"/>
  <c r="BX64" i="8"/>
  <c r="BX48" i="8"/>
  <c r="BX87" i="8"/>
  <c r="BX55" i="8"/>
  <c r="BX78" i="8"/>
  <c r="BX46" i="8"/>
  <c r="BX85" i="8"/>
  <c r="BX69" i="8"/>
  <c r="BX49" i="8"/>
  <c r="BX92" i="8"/>
  <c r="BX76" i="8"/>
  <c r="BX60" i="8"/>
  <c r="BX44" i="8"/>
  <c r="BX79" i="8"/>
  <c r="BX43" i="8"/>
  <c r="BX70" i="8"/>
  <c r="BX38" i="8"/>
  <c r="BX97" i="8"/>
  <c r="BX81" i="8"/>
  <c r="BX65" i="8"/>
  <c r="BX61" i="8"/>
  <c r="BX45" i="8"/>
  <c r="BX88" i="8"/>
  <c r="BX72" i="8"/>
  <c r="BX56" i="8"/>
  <c r="BX40" i="8"/>
  <c r="BX71" i="8"/>
  <c r="BX35" i="8"/>
  <c r="BX94" i="8"/>
  <c r="BX62" i="8"/>
  <c r="BX93" i="8"/>
  <c r="BX77" i="8"/>
  <c r="BX57" i="8"/>
  <c r="BX41" i="8"/>
  <c r="BX100" i="8"/>
  <c r="BX84" i="8"/>
  <c r="BX68" i="8"/>
  <c r="BX52" i="8"/>
  <c r="BX36" i="8"/>
  <c r="BT35" i="8"/>
  <c r="BT43" i="8"/>
  <c r="BT47" i="8"/>
  <c r="BT71" i="8"/>
  <c r="BT83" i="8"/>
  <c r="BT63" i="8"/>
  <c r="BT39" i="8"/>
  <c r="BT90" i="8"/>
  <c r="BT74" i="8"/>
  <c r="BT58" i="8"/>
  <c r="BT42" i="8"/>
  <c r="BT99" i="8"/>
  <c r="BT79" i="8"/>
  <c r="BT59" i="8"/>
  <c r="BT86" i="8"/>
  <c r="BT70" i="8"/>
  <c r="BT54" i="8"/>
  <c r="BT38" i="8"/>
  <c r="BT85" i="8"/>
  <c r="BT69" i="8"/>
  <c r="BT53" i="8"/>
  <c r="BT128" i="8"/>
  <c r="BT96" i="8"/>
  <c r="BT80" i="8"/>
  <c r="BT64" i="8"/>
  <c r="BT48" i="8"/>
  <c r="BT91" i="8"/>
  <c r="BT95" i="8"/>
  <c r="BT75" i="8"/>
  <c r="BT55" i="8"/>
  <c r="BT98" i="8"/>
  <c r="BT82" i="8"/>
  <c r="BT66" i="8"/>
  <c r="BT50" i="8"/>
  <c r="BT41" i="8"/>
  <c r="BT87" i="8"/>
  <c r="BT67" i="8"/>
  <c r="BT51" i="8"/>
  <c r="BT94" i="8"/>
  <c r="BT78" i="8"/>
  <c r="BT62" i="8"/>
  <c r="BT46" i="8"/>
  <c r="BT93" i="8"/>
  <c r="BT77" i="8"/>
  <c r="BT61" i="8"/>
  <c r="BT45" i="8"/>
  <c r="BT88" i="8"/>
  <c r="BT72" i="8"/>
  <c r="BT56" i="8"/>
  <c r="BT40" i="8"/>
  <c r="BT89" i="8"/>
  <c r="BT57" i="8"/>
  <c r="BT84" i="8"/>
  <c r="BT52" i="8"/>
  <c r="BT81" i="8"/>
  <c r="BT49" i="8"/>
  <c r="BT76" i="8"/>
  <c r="BT44" i="8"/>
  <c r="BT73" i="8"/>
  <c r="BT37" i="8"/>
  <c r="BT100" i="8"/>
  <c r="BT68" i="8"/>
  <c r="BT36" i="8"/>
  <c r="BT97" i="8"/>
  <c r="BT65" i="8"/>
  <c r="BT92" i="8"/>
  <c r="BT60" i="8"/>
  <c r="BP68" i="8"/>
  <c r="BP84" i="8"/>
  <c r="BP36" i="8"/>
  <c r="BP100" i="8"/>
  <c r="BP52" i="8"/>
  <c r="BP80" i="8"/>
  <c r="BP60" i="8"/>
  <c r="BP40" i="8"/>
  <c r="BP91" i="8"/>
  <c r="BP75" i="8"/>
  <c r="BP59" i="8"/>
  <c r="BP43" i="8"/>
  <c r="BP94" i="8"/>
  <c r="BP78" i="8"/>
  <c r="BP62" i="8"/>
  <c r="BP46" i="8"/>
  <c r="BP93" i="8"/>
  <c r="BP77" i="8"/>
  <c r="BP61" i="8"/>
  <c r="BP45" i="8"/>
  <c r="BP96" i="8"/>
  <c r="BP76" i="8"/>
  <c r="BP56" i="8"/>
  <c r="BP87" i="8"/>
  <c r="BP71" i="8"/>
  <c r="BP55" i="8"/>
  <c r="BP39" i="8"/>
  <c r="BP90" i="8"/>
  <c r="BP74" i="8"/>
  <c r="BP58" i="8"/>
  <c r="BP42" i="8"/>
  <c r="BP89" i="8"/>
  <c r="BP73" i="8"/>
  <c r="BP57" i="8"/>
  <c r="BP41" i="8"/>
  <c r="BP92" i="8"/>
  <c r="BP72" i="8"/>
  <c r="BP48" i="8"/>
  <c r="BP99" i="8"/>
  <c r="BP83" i="8"/>
  <c r="BP67" i="8"/>
  <c r="BP51" i="8"/>
  <c r="BP35" i="8"/>
  <c r="BP86" i="8"/>
  <c r="BP70" i="8"/>
  <c r="BP54" i="8"/>
  <c r="BP38" i="8"/>
  <c r="BP85" i="8"/>
  <c r="BP69" i="8"/>
  <c r="BP53" i="8"/>
  <c r="BP37" i="8"/>
  <c r="BP128" i="8"/>
  <c r="BP88" i="8"/>
  <c r="BP64" i="8"/>
  <c r="BP44" i="8"/>
  <c r="BP95" i="8"/>
  <c r="BP79" i="8"/>
  <c r="BP63" i="8"/>
  <c r="BP47" i="8"/>
  <c r="BP98" i="8"/>
  <c r="BP82" i="8"/>
  <c r="BP66" i="8"/>
  <c r="BP50" i="8"/>
  <c r="BP97" i="8"/>
  <c r="BP81" i="8"/>
  <c r="BP65" i="8"/>
  <c r="BP49" i="8"/>
  <c r="BL40" i="8"/>
  <c r="BL64" i="8"/>
  <c r="BL128" i="8"/>
  <c r="BL72" i="8"/>
  <c r="BL96" i="8"/>
  <c r="BL56" i="8"/>
  <c r="BL99" i="8"/>
  <c r="BL83" i="8"/>
  <c r="BL67" i="8"/>
  <c r="BL51" i="8"/>
  <c r="BL35" i="8"/>
  <c r="BL94" i="8"/>
  <c r="BL78" i="8"/>
  <c r="BL62" i="8"/>
  <c r="BL46" i="8"/>
  <c r="BL97" i="8"/>
  <c r="BL81" i="8"/>
  <c r="BL65" i="8"/>
  <c r="BL49" i="8"/>
  <c r="BL100" i="8"/>
  <c r="BL68" i="8"/>
  <c r="BL36" i="8"/>
  <c r="BL48" i="8"/>
  <c r="BL95" i="8"/>
  <c r="BL79" i="8"/>
  <c r="BL63" i="8"/>
  <c r="BL47" i="8"/>
  <c r="BL90" i="8"/>
  <c r="BL74" i="8"/>
  <c r="BL58" i="8"/>
  <c r="BL42" i="8"/>
  <c r="BL93" i="8"/>
  <c r="BL77" i="8"/>
  <c r="BL61" i="8"/>
  <c r="BL45" i="8"/>
  <c r="BL92" i="8"/>
  <c r="BL60" i="8"/>
  <c r="BL88" i="8"/>
  <c r="BL91" i="8"/>
  <c r="BL75" i="8"/>
  <c r="BL59" i="8"/>
  <c r="BL43" i="8"/>
  <c r="BL86" i="8"/>
  <c r="BL70" i="8"/>
  <c r="BL54" i="8"/>
  <c r="BL38" i="8"/>
  <c r="BL89" i="8"/>
  <c r="BL73" i="8"/>
  <c r="BL57" i="8"/>
  <c r="BL41" i="8"/>
  <c r="BL84" i="8"/>
  <c r="BL52" i="8"/>
  <c r="BL80" i="8"/>
  <c r="BL87" i="8"/>
  <c r="BL71" i="8"/>
  <c r="BL55" i="8"/>
  <c r="BL39" i="8"/>
  <c r="BL98" i="8"/>
  <c r="BL82" i="8"/>
  <c r="BL66" i="8"/>
  <c r="BL50" i="8"/>
  <c r="BL85" i="8"/>
  <c r="BL69" i="8"/>
  <c r="BL53" i="8"/>
  <c r="BL37" i="8"/>
  <c r="BL76" i="8"/>
  <c r="BL44" i="8"/>
  <c r="BH96" i="8"/>
  <c r="BH80" i="8"/>
  <c r="BH60" i="8"/>
  <c r="BH44" i="8"/>
  <c r="BH91" i="8"/>
  <c r="BH75" i="8"/>
  <c r="BH59" i="8"/>
  <c r="BH43" i="8"/>
  <c r="BH98" i="8"/>
  <c r="BH82" i="8"/>
  <c r="BH66" i="8"/>
  <c r="BH50" i="8"/>
  <c r="BH93" i="8"/>
  <c r="BH77" i="8"/>
  <c r="BH61" i="8"/>
  <c r="BH45" i="8"/>
  <c r="BH35" i="8"/>
  <c r="BH128" i="8"/>
  <c r="BH92" i="8"/>
  <c r="BH76" i="8"/>
  <c r="BH56" i="8"/>
  <c r="BH36" i="8"/>
  <c r="BH87" i="8"/>
  <c r="BH71" i="8"/>
  <c r="BH55" i="8"/>
  <c r="BH39" i="8"/>
  <c r="BH94" i="8"/>
  <c r="BH78" i="8"/>
  <c r="BH62" i="8"/>
  <c r="BH46" i="8"/>
  <c r="BH89" i="8"/>
  <c r="BH73" i="8"/>
  <c r="BH57" i="8"/>
  <c r="BH41" i="8"/>
  <c r="BH72" i="8"/>
  <c r="BH88" i="8"/>
  <c r="BH68" i="8"/>
  <c r="BH52" i="8"/>
  <c r="BH99" i="8"/>
  <c r="BH83" i="8"/>
  <c r="BH67" i="8"/>
  <c r="BH51" i="8"/>
  <c r="BH90" i="8"/>
  <c r="BH74" i="8"/>
  <c r="BH58" i="8"/>
  <c r="BH42" i="8"/>
  <c r="BH85" i="8"/>
  <c r="BH69" i="8"/>
  <c r="BH53" i="8"/>
  <c r="BH37" i="8"/>
  <c r="BH40" i="8"/>
  <c r="BH100" i="8"/>
  <c r="BH84" i="8"/>
  <c r="BH64" i="8"/>
  <c r="BH48" i="8"/>
  <c r="BH95" i="8"/>
  <c r="BH79" i="8"/>
  <c r="BH63" i="8"/>
  <c r="BH47" i="8"/>
  <c r="BH86" i="8"/>
  <c r="BH70" i="8"/>
  <c r="BH54" i="8"/>
  <c r="BH38" i="8"/>
  <c r="BH97" i="8"/>
  <c r="BH81" i="8"/>
  <c r="BH65" i="8"/>
  <c r="BH49" i="8"/>
  <c r="BD49" i="8"/>
  <c r="BD93" i="8"/>
  <c r="BD73" i="8"/>
  <c r="BD57" i="8"/>
  <c r="BD37" i="8"/>
  <c r="BD128" i="8"/>
  <c r="BD96" i="8"/>
  <c r="BD80" i="8"/>
  <c r="BD64" i="8"/>
  <c r="BD48" i="8"/>
  <c r="BD99" i="8"/>
  <c r="BD83" i="8"/>
  <c r="BD67" i="8"/>
  <c r="BD51" i="8"/>
  <c r="BD35" i="8"/>
  <c r="BD98" i="8"/>
  <c r="BD82" i="8"/>
  <c r="BD66" i="8"/>
  <c r="BD50" i="8"/>
  <c r="BD89" i="8"/>
  <c r="BD69" i="8"/>
  <c r="BD53" i="8"/>
  <c r="BD92" i="8"/>
  <c r="BD76" i="8"/>
  <c r="BD60" i="8"/>
  <c r="BD44" i="8"/>
  <c r="BD95" i="8"/>
  <c r="BD79" i="8"/>
  <c r="BD63" i="8"/>
  <c r="BD47" i="8"/>
  <c r="BD94" i="8"/>
  <c r="BD78" i="8"/>
  <c r="BD62" i="8"/>
  <c r="BD46" i="8"/>
  <c r="BD85" i="8"/>
  <c r="BD65" i="8"/>
  <c r="BD45" i="8"/>
  <c r="BD88" i="8"/>
  <c r="BD72" i="8"/>
  <c r="BD56" i="8"/>
  <c r="BD40" i="8"/>
  <c r="BD91" i="8"/>
  <c r="BD75" i="8"/>
  <c r="BD59" i="8"/>
  <c r="BD43" i="8"/>
  <c r="BD90" i="8"/>
  <c r="BD74" i="8"/>
  <c r="BD58" i="8"/>
  <c r="BD42" i="8"/>
  <c r="BD81" i="8"/>
  <c r="BD97" i="8"/>
  <c r="BD77" i="8"/>
  <c r="BD61" i="8"/>
  <c r="BD41" i="8"/>
  <c r="BD100" i="8"/>
  <c r="BD84" i="8"/>
  <c r="BD68" i="8"/>
  <c r="BD52" i="8"/>
  <c r="BD36" i="8"/>
  <c r="BD87" i="8"/>
  <c r="BD71" i="8"/>
  <c r="BD55" i="8"/>
  <c r="BD39" i="8"/>
  <c r="BD86" i="8"/>
  <c r="BD70" i="8"/>
  <c r="BD54" i="8"/>
  <c r="BD38" i="8"/>
  <c r="AZ45" i="8"/>
  <c r="AZ77" i="8"/>
  <c r="AZ37" i="8"/>
  <c r="AZ61" i="8"/>
  <c r="AZ90" i="8"/>
  <c r="AZ74" i="8"/>
  <c r="AZ58" i="8"/>
  <c r="AZ42" i="8"/>
  <c r="AZ128" i="8"/>
  <c r="AZ96" i="8"/>
  <c r="AZ80" i="8"/>
  <c r="AZ64" i="8"/>
  <c r="AZ44" i="8"/>
  <c r="AZ99" i="8"/>
  <c r="AZ83" i="8"/>
  <c r="AZ67" i="8"/>
  <c r="AZ51" i="8"/>
  <c r="AZ35" i="8"/>
  <c r="AZ89" i="8"/>
  <c r="AZ65" i="8"/>
  <c r="AZ41" i="8"/>
  <c r="AZ86" i="8"/>
  <c r="AZ70" i="8"/>
  <c r="AZ54" i="8"/>
  <c r="AZ38" i="8"/>
  <c r="AZ92" i="8"/>
  <c r="AZ76" i="8"/>
  <c r="AZ60" i="8"/>
  <c r="AZ56" i="8"/>
  <c r="AZ40" i="8"/>
  <c r="AZ95" i="8"/>
  <c r="AZ79" i="8"/>
  <c r="AZ63" i="8"/>
  <c r="AZ47" i="8"/>
  <c r="AZ85" i="8"/>
  <c r="AZ57" i="8"/>
  <c r="AZ98" i="8"/>
  <c r="AZ82" i="8"/>
  <c r="AZ66" i="8"/>
  <c r="AZ50" i="8"/>
  <c r="AZ88" i="8"/>
  <c r="AZ72" i="8"/>
  <c r="AZ93" i="8"/>
  <c r="AZ52" i="8"/>
  <c r="AZ36" i="8"/>
  <c r="AZ91" i="8"/>
  <c r="AZ75" i="8"/>
  <c r="AZ59" i="8"/>
  <c r="AZ43" i="8"/>
  <c r="AZ81" i="8"/>
  <c r="AZ53" i="8"/>
  <c r="AZ94" i="8"/>
  <c r="AZ78" i="8"/>
  <c r="AZ62" i="8"/>
  <c r="AZ46" i="8"/>
  <c r="AZ100" i="8"/>
  <c r="AZ84" i="8"/>
  <c r="AZ68" i="8"/>
  <c r="AZ69" i="8"/>
  <c r="AZ48" i="8"/>
  <c r="AZ87" i="8"/>
  <c r="AZ71" i="8"/>
  <c r="AZ55" i="8"/>
  <c r="AZ39" i="8"/>
  <c r="AZ97" i="8"/>
  <c r="AZ73" i="8"/>
  <c r="AZ49" i="8"/>
  <c r="AV39" i="8"/>
  <c r="AV79" i="8"/>
  <c r="AV47" i="8"/>
  <c r="AV87" i="8"/>
  <c r="AV57" i="8"/>
  <c r="AV91" i="8"/>
  <c r="AV71" i="8"/>
  <c r="AV95" i="8"/>
  <c r="AV99" i="8"/>
  <c r="AV86" i="8"/>
  <c r="AV70" i="8"/>
  <c r="AV54" i="8"/>
  <c r="AV38" i="8"/>
  <c r="AV41" i="8"/>
  <c r="AV100" i="8"/>
  <c r="AV84" i="8"/>
  <c r="AV68" i="8"/>
  <c r="AV52" i="8"/>
  <c r="AV36" i="8"/>
  <c r="AV77" i="8"/>
  <c r="AV53" i="8"/>
  <c r="AV67" i="8"/>
  <c r="AV35" i="8"/>
  <c r="AV98" i="8"/>
  <c r="AV82" i="8"/>
  <c r="AV66" i="8"/>
  <c r="AV50" i="8"/>
  <c r="AV97" i="8"/>
  <c r="AV128" i="8"/>
  <c r="AV96" i="8"/>
  <c r="AV80" i="8"/>
  <c r="AV64" i="8"/>
  <c r="AV48" i="8"/>
  <c r="AV89" i="8"/>
  <c r="AV69" i="8"/>
  <c r="AV49" i="8"/>
  <c r="AV59" i="8"/>
  <c r="AV94" i="8"/>
  <c r="AV78" i="8"/>
  <c r="AV62" i="8"/>
  <c r="AV46" i="8"/>
  <c r="AV93" i="8"/>
  <c r="AV92" i="8"/>
  <c r="AV76" i="8"/>
  <c r="AV60" i="8"/>
  <c r="AV44" i="8"/>
  <c r="AV63" i="8"/>
  <c r="AV85" i="8"/>
  <c r="AV65" i="8"/>
  <c r="AV45" i="8"/>
  <c r="AV83" i="8"/>
  <c r="AV51" i="8"/>
  <c r="AV90" i="8"/>
  <c r="AV74" i="8"/>
  <c r="AV58" i="8"/>
  <c r="AV42" i="8"/>
  <c r="AV73" i="8"/>
  <c r="AV88" i="8"/>
  <c r="AV72" i="8"/>
  <c r="AV56" i="8"/>
  <c r="AV40" i="8"/>
  <c r="AV55" i="8"/>
  <c r="AV81" i="8"/>
  <c r="AV61" i="8"/>
  <c r="AV37" i="8"/>
  <c r="AV75" i="8"/>
  <c r="AV43" i="8"/>
  <c r="AR38" i="8"/>
  <c r="AR46" i="8"/>
  <c r="AR54" i="8"/>
  <c r="AR62" i="8"/>
  <c r="AR70" i="8"/>
  <c r="AR78" i="8"/>
  <c r="AR86" i="8"/>
  <c r="AR94" i="8"/>
  <c r="AR42" i="8"/>
  <c r="AR50" i="8"/>
  <c r="AR58" i="8"/>
  <c r="AR66" i="8"/>
  <c r="AR74" i="8"/>
  <c r="AR82" i="8"/>
  <c r="AR90" i="8"/>
  <c r="AR98" i="8"/>
  <c r="AR99" i="8"/>
  <c r="AR83" i="8"/>
  <c r="AR67" i="8"/>
  <c r="AR51" i="8"/>
  <c r="AR35" i="8"/>
  <c r="AR91" i="8"/>
  <c r="AR75" i="8"/>
  <c r="AR59" i="8"/>
  <c r="AR43" i="8"/>
  <c r="AR87" i="8"/>
  <c r="AR55" i="8"/>
  <c r="AR92" i="8"/>
  <c r="AR76" i="8"/>
  <c r="AR60" i="8"/>
  <c r="AR44" i="8"/>
  <c r="AR89" i="8"/>
  <c r="AR73" i="8"/>
  <c r="AR57" i="8"/>
  <c r="AR41" i="8"/>
  <c r="AR79" i="8"/>
  <c r="AR47" i="8"/>
  <c r="AR88" i="8"/>
  <c r="AR72" i="8"/>
  <c r="AR56" i="8"/>
  <c r="AR40" i="8"/>
  <c r="AR85" i="8"/>
  <c r="AR69" i="8"/>
  <c r="AR53" i="8"/>
  <c r="AR37" i="8"/>
  <c r="AR71" i="8"/>
  <c r="AR39" i="8"/>
  <c r="AR100" i="8"/>
  <c r="AR84" i="8"/>
  <c r="AR68" i="8"/>
  <c r="AR52" i="8"/>
  <c r="AR36" i="8"/>
  <c r="AR97" i="8"/>
  <c r="AR81" i="8"/>
  <c r="AR65" i="8"/>
  <c r="AR49" i="8"/>
  <c r="AR95" i="8"/>
  <c r="AR63" i="8"/>
  <c r="AR128" i="8"/>
  <c r="AR96" i="8"/>
  <c r="AR80" i="8"/>
  <c r="AR64" i="8"/>
  <c r="AR48" i="8"/>
  <c r="AR93" i="8"/>
  <c r="AR77" i="8"/>
  <c r="AR61" i="8"/>
  <c r="AR45" i="8"/>
  <c r="AN46" i="8"/>
  <c r="AN62" i="8"/>
  <c r="AN78" i="8"/>
  <c r="AN94" i="8"/>
  <c r="AN50" i="8"/>
  <c r="AN66" i="8"/>
  <c r="AN82" i="8"/>
  <c r="AN98" i="8"/>
  <c r="AN38" i="8"/>
  <c r="AN54" i="8"/>
  <c r="AN70" i="8"/>
  <c r="AN86" i="8"/>
  <c r="AN42" i="8"/>
  <c r="AN58" i="8"/>
  <c r="AN74" i="8"/>
  <c r="AN90" i="8"/>
  <c r="AN85" i="8"/>
  <c r="AN69" i="8"/>
  <c r="AN53" i="8"/>
  <c r="AN37" i="8"/>
  <c r="AN97" i="8"/>
  <c r="AN81" i="8"/>
  <c r="AN65" i="8"/>
  <c r="AN49" i="8"/>
  <c r="AN87" i="8"/>
  <c r="AN71" i="8"/>
  <c r="AN55" i="8"/>
  <c r="AN93" i="8"/>
  <c r="AN77" i="8"/>
  <c r="AN61" i="8"/>
  <c r="AN45" i="8"/>
  <c r="AN89" i="8"/>
  <c r="AN73" i="8"/>
  <c r="AN57" i="8"/>
  <c r="AN41" i="8"/>
  <c r="AN95" i="8"/>
  <c r="AN79" i="8"/>
  <c r="AN63" i="8"/>
  <c r="AN47" i="8"/>
  <c r="AN91" i="8"/>
  <c r="AN59" i="8"/>
  <c r="AN35" i="8"/>
  <c r="AN88" i="8"/>
  <c r="AN72" i="8"/>
  <c r="AN56" i="8"/>
  <c r="AN40" i="8"/>
  <c r="AN83" i="8"/>
  <c r="AN51" i="8"/>
  <c r="AN100" i="8"/>
  <c r="AN84" i="8"/>
  <c r="AN68" i="8"/>
  <c r="AN52" i="8"/>
  <c r="AN36" i="8"/>
  <c r="AN75" i="8"/>
  <c r="AN43" i="8"/>
  <c r="AN128" i="8"/>
  <c r="AN96" i="8"/>
  <c r="AN80" i="8"/>
  <c r="AN64" i="8"/>
  <c r="AN48" i="8"/>
  <c r="AN99" i="8"/>
  <c r="AN67" i="8"/>
  <c r="AN39" i="8"/>
  <c r="AN92" i="8"/>
  <c r="AN76" i="8"/>
  <c r="AN60" i="8"/>
  <c r="AN44" i="8"/>
  <c r="AJ61" i="8"/>
  <c r="AJ77" i="8"/>
  <c r="AJ93" i="8"/>
  <c r="AJ49" i="8"/>
  <c r="AJ65" i="8"/>
  <c r="AJ81" i="8"/>
  <c r="AJ97" i="8"/>
  <c r="AJ53" i="8"/>
  <c r="AJ69" i="8"/>
  <c r="AJ85" i="8"/>
  <c r="AJ89" i="8"/>
  <c r="AJ88" i="8"/>
  <c r="AJ72" i="8"/>
  <c r="AJ56" i="8"/>
  <c r="AJ40" i="8"/>
  <c r="AJ91" i="8"/>
  <c r="AJ75" i="8"/>
  <c r="AJ59" i="8"/>
  <c r="AJ43" i="8"/>
  <c r="AJ73" i="8"/>
  <c r="AJ100" i="8"/>
  <c r="AJ84" i="8"/>
  <c r="AJ68" i="8"/>
  <c r="AJ52" i="8"/>
  <c r="AJ36" i="8"/>
  <c r="AJ87" i="8"/>
  <c r="AJ71" i="8"/>
  <c r="AJ55" i="8"/>
  <c r="AJ39" i="8"/>
  <c r="AJ94" i="8"/>
  <c r="AJ78" i="8"/>
  <c r="AJ62" i="8"/>
  <c r="AJ46" i="8"/>
  <c r="AJ98" i="8"/>
  <c r="AJ57" i="8"/>
  <c r="AJ128" i="8"/>
  <c r="AJ96" i="8"/>
  <c r="AJ80" i="8"/>
  <c r="AJ64" i="8"/>
  <c r="AJ48" i="8"/>
  <c r="AJ99" i="8"/>
  <c r="AJ83" i="8"/>
  <c r="AJ67" i="8"/>
  <c r="AJ51" i="8"/>
  <c r="AJ35" i="8"/>
  <c r="AJ42" i="8"/>
  <c r="AJ92" i="8"/>
  <c r="AJ76" i="8"/>
  <c r="AJ60" i="8"/>
  <c r="AJ44" i="8"/>
  <c r="AJ95" i="8"/>
  <c r="AJ79" i="8"/>
  <c r="AJ63" i="8"/>
  <c r="AJ47" i="8"/>
  <c r="AJ86" i="8"/>
  <c r="AJ70" i="8"/>
  <c r="AJ54" i="8"/>
  <c r="AJ66" i="8"/>
  <c r="AJ90" i="8"/>
  <c r="AJ58" i="8"/>
  <c r="AJ45" i="8"/>
  <c r="AJ82" i="8"/>
  <c r="AJ50" i="8"/>
  <c r="AJ41" i="8"/>
  <c r="AJ74" i="8"/>
  <c r="AJ38" i="8"/>
  <c r="AJ37" i="8"/>
  <c r="AF41" i="8"/>
  <c r="AF49" i="8"/>
  <c r="AF57" i="8"/>
  <c r="AF65" i="8"/>
  <c r="AF73" i="8"/>
  <c r="AF81" i="8"/>
  <c r="AF89" i="8"/>
  <c r="AF97" i="8"/>
  <c r="AF94" i="8"/>
  <c r="AF78" i="8"/>
  <c r="AF62" i="8"/>
  <c r="AF46" i="8"/>
  <c r="AF77" i="8"/>
  <c r="AF45" i="8"/>
  <c r="AF88" i="8"/>
  <c r="AF72" i="8"/>
  <c r="AF56" i="8"/>
  <c r="AF40" i="8"/>
  <c r="AF91" i="8"/>
  <c r="AF75" i="8"/>
  <c r="AF59" i="8"/>
  <c r="AF43" i="8"/>
  <c r="AF90" i="8"/>
  <c r="AF74" i="8"/>
  <c r="AF58" i="8"/>
  <c r="AF42" i="8"/>
  <c r="AF69" i="8"/>
  <c r="AF37" i="8"/>
  <c r="AF100" i="8"/>
  <c r="AF84" i="8"/>
  <c r="AF68" i="8"/>
  <c r="AF52" i="8"/>
  <c r="AF36" i="8"/>
  <c r="AF87" i="8"/>
  <c r="AF71" i="8"/>
  <c r="AF55" i="8"/>
  <c r="AF39" i="8"/>
  <c r="AF86" i="8"/>
  <c r="AF70" i="8"/>
  <c r="AF54" i="8"/>
  <c r="AF38" i="8"/>
  <c r="AF93" i="8"/>
  <c r="AF61" i="8"/>
  <c r="AF128" i="8"/>
  <c r="AF96" i="8"/>
  <c r="AF80" i="8"/>
  <c r="AF64" i="8"/>
  <c r="AF48" i="8"/>
  <c r="AF99" i="8"/>
  <c r="AF83" i="8"/>
  <c r="AF67" i="8"/>
  <c r="AF51" i="8"/>
  <c r="AF35" i="8"/>
  <c r="AF98" i="8"/>
  <c r="AF82" i="8"/>
  <c r="AF66" i="8"/>
  <c r="AF50" i="8"/>
  <c r="AF85" i="8"/>
  <c r="AF53" i="8"/>
  <c r="AF92" i="8"/>
  <c r="AF76" i="8"/>
  <c r="AF60" i="8"/>
  <c r="AF44" i="8"/>
  <c r="AF95" i="8"/>
  <c r="AF79" i="8"/>
  <c r="AF63" i="8"/>
  <c r="AF47" i="8"/>
  <c r="AB41" i="8"/>
  <c r="AB49" i="8"/>
  <c r="AB57" i="8"/>
  <c r="AB65" i="8"/>
  <c r="AB73" i="8"/>
  <c r="AB81" i="8"/>
  <c r="AB89" i="8"/>
  <c r="AB97" i="8"/>
  <c r="AB42" i="8"/>
  <c r="AB50" i="8"/>
  <c r="AB58" i="8"/>
  <c r="AB66" i="8"/>
  <c r="AB74" i="8"/>
  <c r="AB82" i="8"/>
  <c r="AB90" i="8"/>
  <c r="AB98" i="8"/>
  <c r="AB94" i="8"/>
  <c r="AB62" i="8"/>
  <c r="AB77" i="8"/>
  <c r="AB45" i="8"/>
  <c r="AB88" i="8"/>
  <c r="AB72" i="8"/>
  <c r="AB56" i="8"/>
  <c r="AB40" i="8"/>
  <c r="AB91" i="8"/>
  <c r="AB75" i="8"/>
  <c r="AB59" i="8"/>
  <c r="AB43" i="8"/>
  <c r="AB86" i="8"/>
  <c r="AB54" i="8"/>
  <c r="AB69" i="8"/>
  <c r="AB37" i="8"/>
  <c r="AB100" i="8"/>
  <c r="AB84" i="8"/>
  <c r="AB68" i="8"/>
  <c r="AB52" i="8"/>
  <c r="AB36" i="8"/>
  <c r="AB87" i="8"/>
  <c r="AB71" i="8"/>
  <c r="AB55" i="8"/>
  <c r="AB39" i="8"/>
  <c r="AB78" i="8"/>
  <c r="AB46" i="8"/>
  <c r="AB93" i="8"/>
  <c r="AB61" i="8"/>
  <c r="AB128" i="8"/>
  <c r="AB96" i="8"/>
  <c r="AB80" i="8"/>
  <c r="AB64" i="8"/>
  <c r="AB48" i="8"/>
  <c r="AB99" i="8"/>
  <c r="AB83" i="8"/>
  <c r="AB67" i="8"/>
  <c r="AB51" i="8"/>
  <c r="AB35" i="8"/>
  <c r="AB70" i="8"/>
  <c r="AB38" i="8"/>
  <c r="AB85" i="8"/>
  <c r="AB53" i="8"/>
  <c r="AB92" i="8"/>
  <c r="AB76" i="8"/>
  <c r="AB60" i="8"/>
  <c r="AB44" i="8"/>
  <c r="AB95" i="8"/>
  <c r="AB79" i="8"/>
  <c r="AB63" i="8"/>
  <c r="AB47" i="8"/>
  <c r="X41" i="8"/>
  <c r="X49" i="8"/>
  <c r="X57" i="8"/>
  <c r="X65" i="8"/>
  <c r="X73" i="8"/>
  <c r="X81" i="8"/>
  <c r="X89" i="8"/>
  <c r="X97" i="8"/>
  <c r="X42" i="8"/>
  <c r="X50" i="8"/>
  <c r="X58" i="8"/>
  <c r="X66" i="8"/>
  <c r="X74" i="8"/>
  <c r="X82" i="8"/>
  <c r="X90" i="8"/>
  <c r="X98" i="8"/>
  <c r="X94" i="8"/>
  <c r="X62" i="8"/>
  <c r="X77" i="8"/>
  <c r="X45" i="8"/>
  <c r="X88" i="8"/>
  <c r="X72" i="8"/>
  <c r="X56" i="8"/>
  <c r="X40" i="8"/>
  <c r="X91" i="8"/>
  <c r="X75" i="8"/>
  <c r="X59" i="8"/>
  <c r="X43" i="8"/>
  <c r="X86" i="8"/>
  <c r="X54" i="8"/>
  <c r="X69" i="8"/>
  <c r="X37" i="8"/>
  <c r="X100" i="8"/>
  <c r="X84" i="8"/>
  <c r="X68" i="8"/>
  <c r="X52" i="8"/>
  <c r="X36" i="8"/>
  <c r="X87" i="8"/>
  <c r="X71" i="8"/>
  <c r="X55" i="8"/>
  <c r="X39" i="8"/>
  <c r="X78" i="8"/>
  <c r="X46" i="8"/>
  <c r="X93" i="8"/>
  <c r="X61" i="8"/>
  <c r="X128" i="8"/>
  <c r="X96" i="8"/>
  <c r="X80" i="8"/>
  <c r="X64" i="8"/>
  <c r="X48" i="8"/>
  <c r="X83" i="8"/>
  <c r="X67" i="8"/>
  <c r="X51" i="8"/>
  <c r="X35" i="8"/>
  <c r="X99" i="8"/>
  <c r="X70" i="8"/>
  <c r="X38" i="8"/>
  <c r="X85" i="8"/>
  <c r="X53" i="8"/>
  <c r="X92" i="8"/>
  <c r="X76" i="8"/>
  <c r="X60" i="8"/>
  <c r="X44" i="8"/>
  <c r="X95" i="8"/>
  <c r="X79" i="8"/>
  <c r="X63" i="8"/>
  <c r="X47" i="8"/>
  <c r="T50" i="8"/>
  <c r="T66" i="8"/>
  <c r="T82" i="8"/>
  <c r="T98" i="8"/>
  <c r="T41" i="8"/>
  <c r="T57" i="8"/>
  <c r="T73" i="8"/>
  <c r="T89" i="8"/>
  <c r="T42" i="8"/>
  <c r="T58" i="8"/>
  <c r="T74" i="8"/>
  <c r="T90" i="8"/>
  <c r="T49" i="8"/>
  <c r="T65" i="8"/>
  <c r="T81" i="8"/>
  <c r="T97" i="8"/>
  <c r="T99" i="8"/>
  <c r="T83" i="8"/>
  <c r="T67" i="8"/>
  <c r="T51" i="8"/>
  <c r="T35" i="8"/>
  <c r="T94" i="8"/>
  <c r="T62" i="8"/>
  <c r="T93" i="8"/>
  <c r="T61" i="8"/>
  <c r="T100" i="8"/>
  <c r="T84" i="8"/>
  <c r="T68" i="8"/>
  <c r="T52" i="8"/>
  <c r="T36" i="8"/>
  <c r="T95" i="8"/>
  <c r="T79" i="8"/>
  <c r="T63" i="8"/>
  <c r="T47" i="8"/>
  <c r="T86" i="8"/>
  <c r="T54" i="8"/>
  <c r="T85" i="8"/>
  <c r="T53" i="8"/>
  <c r="T128" i="8"/>
  <c r="T96" i="8"/>
  <c r="T80" i="8"/>
  <c r="T64" i="8"/>
  <c r="T48" i="8"/>
  <c r="T91" i="8"/>
  <c r="T75" i="8"/>
  <c r="T59" i="8"/>
  <c r="T43" i="8"/>
  <c r="T78" i="8"/>
  <c r="T46" i="8"/>
  <c r="T77" i="8"/>
  <c r="T45" i="8"/>
  <c r="T92" i="8"/>
  <c r="T76" i="8"/>
  <c r="T60" i="8"/>
  <c r="T44" i="8"/>
  <c r="T87" i="8"/>
  <c r="T71" i="8"/>
  <c r="T55" i="8"/>
  <c r="T39" i="8"/>
  <c r="T70" i="8"/>
  <c r="T38" i="8"/>
  <c r="T69" i="8"/>
  <c r="T37" i="8"/>
  <c r="T88" i="8"/>
  <c r="T72" i="8"/>
  <c r="T56" i="8"/>
  <c r="T40" i="8"/>
  <c r="P86" i="8"/>
  <c r="P70" i="8"/>
  <c r="P54" i="8"/>
  <c r="P38" i="8"/>
  <c r="P97" i="8"/>
  <c r="P81" i="8"/>
  <c r="P65" i="8"/>
  <c r="P49" i="8"/>
  <c r="P128" i="8"/>
  <c r="P96" i="8"/>
  <c r="P80" i="8"/>
  <c r="P64" i="8"/>
  <c r="P48" i="8"/>
  <c r="P95" i="8"/>
  <c r="P79" i="8"/>
  <c r="P63" i="8"/>
  <c r="P47" i="8"/>
  <c r="P98" i="8"/>
  <c r="P82" i="8"/>
  <c r="P66" i="8"/>
  <c r="P50" i="8"/>
  <c r="P93" i="8"/>
  <c r="P77" i="8"/>
  <c r="P61" i="8"/>
  <c r="P45" i="8"/>
  <c r="P92" i="8"/>
  <c r="P76" i="8"/>
  <c r="P60" i="8"/>
  <c r="P44" i="8"/>
  <c r="P91" i="8"/>
  <c r="P75" i="8"/>
  <c r="P59" i="8"/>
  <c r="P43" i="8"/>
  <c r="P94" i="8"/>
  <c r="P78" i="8"/>
  <c r="P62" i="8"/>
  <c r="P46" i="8"/>
  <c r="P89" i="8"/>
  <c r="P73" i="8"/>
  <c r="P57" i="8"/>
  <c r="P41" i="8"/>
  <c r="P88" i="8"/>
  <c r="P72" i="8"/>
  <c r="P56" i="8"/>
  <c r="P40" i="8"/>
  <c r="P87" i="8"/>
  <c r="P71" i="8"/>
  <c r="P55" i="8"/>
  <c r="P39" i="8"/>
  <c r="P90" i="8"/>
  <c r="P74" i="8"/>
  <c r="P58" i="8"/>
  <c r="P42" i="8"/>
  <c r="P85" i="8"/>
  <c r="P69" i="8"/>
  <c r="P53" i="8"/>
  <c r="P37" i="8"/>
  <c r="P100" i="8"/>
  <c r="P84" i="8"/>
  <c r="P68" i="8"/>
  <c r="P52" i="8"/>
  <c r="P36" i="8"/>
  <c r="P99" i="8"/>
  <c r="P83" i="8"/>
  <c r="P67" i="8"/>
  <c r="P51" i="8"/>
  <c r="P35" i="8"/>
  <c r="L42" i="8"/>
  <c r="L50" i="8"/>
  <c r="L58" i="8"/>
  <c r="L66" i="8"/>
  <c r="L74" i="8"/>
  <c r="L82" i="8"/>
  <c r="L90" i="8"/>
  <c r="L98" i="8"/>
  <c r="L78" i="8"/>
  <c r="L46" i="8"/>
  <c r="L85" i="8"/>
  <c r="L69" i="8"/>
  <c r="L53" i="8"/>
  <c r="L37" i="8"/>
  <c r="L128" i="8"/>
  <c r="L96" i="8"/>
  <c r="L80" i="8"/>
  <c r="L64" i="8"/>
  <c r="L48" i="8"/>
  <c r="L95" i="8"/>
  <c r="L79" i="8"/>
  <c r="L63" i="8"/>
  <c r="L47" i="8"/>
  <c r="L70" i="8"/>
  <c r="L38" i="8"/>
  <c r="L97" i="8"/>
  <c r="L81" i="8"/>
  <c r="L65" i="8"/>
  <c r="L49" i="8"/>
  <c r="L92" i="8"/>
  <c r="L76" i="8"/>
  <c r="L60" i="8"/>
  <c r="L44" i="8"/>
  <c r="L91" i="8"/>
  <c r="L75" i="8"/>
  <c r="L59" i="8"/>
  <c r="L43" i="8"/>
  <c r="L94" i="8"/>
  <c r="L62" i="8"/>
  <c r="L93" i="8"/>
  <c r="L77" i="8"/>
  <c r="L61" i="8"/>
  <c r="L45" i="8"/>
  <c r="L88" i="8"/>
  <c r="L72" i="8"/>
  <c r="L56" i="8"/>
  <c r="L40" i="8"/>
  <c r="L87" i="8"/>
  <c r="L71" i="8"/>
  <c r="L55" i="8"/>
  <c r="L39" i="8"/>
  <c r="L86" i="8"/>
  <c r="L54" i="8"/>
  <c r="L89" i="8"/>
  <c r="L73" i="8"/>
  <c r="L57" i="8"/>
  <c r="L41" i="8"/>
  <c r="L100" i="8"/>
  <c r="L84" i="8"/>
  <c r="L68" i="8"/>
  <c r="L52" i="8"/>
  <c r="L36" i="8"/>
  <c r="L99" i="8"/>
  <c r="L83" i="8"/>
  <c r="L67" i="8"/>
  <c r="L51" i="8"/>
  <c r="L35" i="8"/>
  <c r="CF40" i="8"/>
  <c r="CF62" i="8"/>
  <c r="CF72" i="8"/>
  <c r="CF94" i="8"/>
  <c r="CF56" i="8"/>
  <c r="CF78" i="8"/>
  <c r="CF46" i="8"/>
  <c r="CF88" i="8"/>
  <c r="CF87" i="8"/>
  <c r="CF71" i="8"/>
  <c r="CF55" i="8"/>
  <c r="CF39" i="8"/>
  <c r="CF74" i="8"/>
  <c r="CF54" i="8"/>
  <c r="CF61" i="8"/>
  <c r="CF128" i="8"/>
  <c r="CF84" i="8"/>
  <c r="CF44" i="8"/>
  <c r="CF99" i="8"/>
  <c r="CF83" i="8"/>
  <c r="CF67" i="8"/>
  <c r="CF51" i="8"/>
  <c r="CF35" i="8"/>
  <c r="CF90" i="8"/>
  <c r="CF70" i="8"/>
  <c r="CF50" i="8"/>
  <c r="CF89" i="8"/>
  <c r="CF73" i="8"/>
  <c r="CF57" i="8"/>
  <c r="CF41" i="8"/>
  <c r="CF100" i="8"/>
  <c r="CF80" i="8"/>
  <c r="CF60" i="8"/>
  <c r="CF36" i="8"/>
  <c r="CF86" i="8"/>
  <c r="CF85" i="8"/>
  <c r="CF69" i="8"/>
  <c r="CF37" i="8"/>
  <c r="CF96" i="8"/>
  <c r="CF52" i="8"/>
  <c r="CF95" i="8"/>
  <c r="CF79" i="8"/>
  <c r="CF63" i="8"/>
  <c r="CF47" i="8"/>
  <c r="CF66" i="8"/>
  <c r="CF42" i="8"/>
  <c r="CF53" i="8"/>
  <c r="CF76" i="8"/>
  <c r="CF91" i="8"/>
  <c r="CF75" i="8"/>
  <c r="CF59" i="8"/>
  <c r="CF43" i="8"/>
  <c r="CF82" i="8"/>
  <c r="CF58" i="8"/>
  <c r="CF38" i="8"/>
  <c r="CF97" i="8"/>
  <c r="CF81" i="8"/>
  <c r="CF65" i="8"/>
  <c r="CF49" i="8"/>
  <c r="CF92" i="8"/>
  <c r="CF68" i="8"/>
  <c r="CF48" i="8"/>
  <c r="CF98" i="8"/>
  <c r="CF93" i="8"/>
  <c r="CF77" i="8"/>
  <c r="CF45" i="8"/>
  <c r="CF64" i="8"/>
  <c r="H92" i="8"/>
  <c r="H60" i="8"/>
  <c r="H83" i="8"/>
  <c r="H51" i="8"/>
  <c r="H86" i="8"/>
  <c r="H70" i="8"/>
  <c r="H38" i="8"/>
  <c r="H85" i="8"/>
  <c r="H69" i="8"/>
  <c r="H53" i="8"/>
  <c r="H80" i="8"/>
  <c r="H48" i="8"/>
  <c r="H71" i="8"/>
  <c r="H39" i="8"/>
  <c r="H49" i="8"/>
  <c r="H54" i="8"/>
  <c r="H84" i="8"/>
  <c r="H52" i="8"/>
  <c r="H75" i="8"/>
  <c r="H43" i="8"/>
  <c r="H98" i="8"/>
  <c r="H82" i="8"/>
  <c r="H66" i="8"/>
  <c r="H97" i="8"/>
  <c r="H81" i="8"/>
  <c r="H65" i="8"/>
  <c r="H72" i="8"/>
  <c r="H40" i="8"/>
  <c r="H95" i="8"/>
  <c r="H63" i="8"/>
  <c r="H35" i="8"/>
  <c r="H45" i="8"/>
  <c r="H50" i="8"/>
  <c r="H76" i="8"/>
  <c r="H44" i="8"/>
  <c r="H99" i="8"/>
  <c r="H67" i="8"/>
  <c r="H94" i="8"/>
  <c r="H78" i="8"/>
  <c r="H62" i="8"/>
  <c r="H93" i="8"/>
  <c r="H77" i="8"/>
  <c r="H61" i="8"/>
  <c r="H128" i="8"/>
  <c r="H96" i="8"/>
  <c r="H64" i="8"/>
  <c r="H36" i="8"/>
  <c r="H87" i="8"/>
  <c r="H55" i="8"/>
  <c r="H41" i="8"/>
  <c r="H46" i="8"/>
  <c r="H100" i="8"/>
  <c r="H68" i="8"/>
  <c r="H91" i="8"/>
  <c r="H59" i="8"/>
  <c r="H90" i="8"/>
  <c r="H74" i="8"/>
  <c r="H58" i="8"/>
  <c r="H89" i="8"/>
  <c r="H73" i="8"/>
  <c r="H57" i="8"/>
  <c r="H88" i="8"/>
  <c r="H56" i="8"/>
  <c r="H79" i="8"/>
  <c r="H47" i="8"/>
  <c r="H37" i="8"/>
  <c r="H42" i="8"/>
  <c r="CD35" i="8"/>
  <c r="CD43" i="8"/>
  <c r="CD63" i="8"/>
  <c r="CD71" i="8"/>
  <c r="CD39" i="8"/>
  <c r="CD67" i="8"/>
  <c r="CD75" i="8"/>
  <c r="CD95" i="8"/>
  <c r="CD99" i="8"/>
  <c r="CD52" i="8"/>
  <c r="CD82" i="8"/>
  <c r="CD98" i="8"/>
  <c r="CD78" i="8"/>
  <c r="CD90" i="8"/>
  <c r="CD66" i="8"/>
  <c r="CD50" i="8"/>
  <c r="CD92" i="8"/>
  <c r="CD128" i="8"/>
  <c r="CD84" i="8"/>
  <c r="CD68" i="8"/>
  <c r="CD44" i="8"/>
  <c r="CD83" i="8"/>
  <c r="CD51" i="8"/>
  <c r="CD65" i="8"/>
  <c r="CD86" i="8"/>
  <c r="CD62" i="8"/>
  <c r="CD46" i="8"/>
  <c r="CD60" i="8"/>
  <c r="CD100" i="8"/>
  <c r="CD80" i="8"/>
  <c r="CD64" i="8"/>
  <c r="CD40" i="8"/>
  <c r="CD79" i="8"/>
  <c r="CD47" i="8"/>
  <c r="CD93" i="8"/>
  <c r="CD77" i="8"/>
  <c r="CD61" i="8"/>
  <c r="CD45" i="8"/>
  <c r="CD73" i="8"/>
  <c r="CD41" i="8"/>
  <c r="CD74" i="8"/>
  <c r="CD58" i="8"/>
  <c r="CD42" i="8"/>
  <c r="CD96" i="8"/>
  <c r="CD76" i="8"/>
  <c r="CD56" i="8"/>
  <c r="CD36" i="8"/>
  <c r="CD91" i="8"/>
  <c r="CD59" i="8"/>
  <c r="CD89" i="8"/>
  <c r="CD57" i="8"/>
  <c r="CD94" i="8"/>
  <c r="CD70" i="8"/>
  <c r="CD54" i="8"/>
  <c r="CD38" i="8"/>
  <c r="CD88" i="8"/>
  <c r="CD72" i="8"/>
  <c r="CD48" i="8"/>
  <c r="CD87" i="8"/>
  <c r="CD55" i="8"/>
  <c r="CD85" i="8"/>
  <c r="CD69" i="8"/>
  <c r="CD53" i="8"/>
  <c r="CD37" i="8"/>
  <c r="CD97" i="8"/>
  <c r="CD81" i="8"/>
  <c r="CD49" i="8"/>
  <c r="BZ45" i="8"/>
  <c r="BZ61" i="8"/>
  <c r="BZ86" i="8"/>
  <c r="BZ70" i="8"/>
  <c r="BZ54" i="8"/>
  <c r="BZ38" i="8"/>
  <c r="BZ93" i="8"/>
  <c r="BZ94" i="8"/>
  <c r="BZ78" i="8"/>
  <c r="BZ62" i="8"/>
  <c r="BZ46" i="8"/>
  <c r="BZ90" i="8"/>
  <c r="BZ58" i="8"/>
  <c r="BZ99" i="8"/>
  <c r="BZ83" i="8"/>
  <c r="BZ67" i="8"/>
  <c r="BZ51" i="8"/>
  <c r="BZ35" i="8"/>
  <c r="BZ89" i="8"/>
  <c r="BZ69" i="8"/>
  <c r="BZ49" i="8"/>
  <c r="BZ128" i="8"/>
  <c r="BZ96" i="8"/>
  <c r="BZ80" i="8"/>
  <c r="BZ64" i="8"/>
  <c r="BZ82" i="8"/>
  <c r="BZ50" i="8"/>
  <c r="BZ95" i="8"/>
  <c r="BZ79" i="8"/>
  <c r="BZ63" i="8"/>
  <c r="BZ47" i="8"/>
  <c r="BZ85" i="8"/>
  <c r="BZ65" i="8"/>
  <c r="BZ41" i="8"/>
  <c r="BZ92" i="8"/>
  <c r="BZ76" i="8"/>
  <c r="BZ60" i="8"/>
  <c r="BZ44" i="8"/>
  <c r="BZ40" i="8"/>
  <c r="BZ74" i="8"/>
  <c r="BZ42" i="8"/>
  <c r="BZ91" i="8"/>
  <c r="BZ75" i="8"/>
  <c r="BZ59" i="8"/>
  <c r="BZ43" i="8"/>
  <c r="BZ81" i="8"/>
  <c r="BZ57" i="8"/>
  <c r="BZ37" i="8"/>
  <c r="BZ88" i="8"/>
  <c r="BZ72" i="8"/>
  <c r="BZ56" i="8"/>
  <c r="BZ98" i="8"/>
  <c r="BZ66" i="8"/>
  <c r="BZ77" i="8"/>
  <c r="BZ87" i="8"/>
  <c r="BZ71" i="8"/>
  <c r="BZ55" i="8"/>
  <c r="BZ39" i="8"/>
  <c r="BZ97" i="8"/>
  <c r="BZ73" i="8"/>
  <c r="BZ53" i="8"/>
  <c r="BZ100" i="8"/>
  <c r="BZ84" i="8"/>
  <c r="BZ68" i="8"/>
  <c r="BZ52" i="8"/>
  <c r="BZ36" i="8"/>
  <c r="BZ48" i="8"/>
  <c r="BV73" i="8"/>
  <c r="BV100" i="8"/>
  <c r="BV84" i="8"/>
  <c r="BV68" i="8"/>
  <c r="BV56" i="8"/>
  <c r="BV40" i="8"/>
  <c r="BV87" i="8"/>
  <c r="BV128" i="8"/>
  <c r="BV96" i="8"/>
  <c r="BV80" i="8"/>
  <c r="BV52" i="8"/>
  <c r="BV36" i="8"/>
  <c r="BV99" i="8"/>
  <c r="BV85" i="8"/>
  <c r="BV65" i="8"/>
  <c r="BV45" i="8"/>
  <c r="BV71" i="8"/>
  <c r="BV55" i="8"/>
  <c r="BV92" i="8"/>
  <c r="BV76" i="8"/>
  <c r="BV64" i="8"/>
  <c r="BV48" i="8"/>
  <c r="BV95" i="8"/>
  <c r="BV88" i="8"/>
  <c r="BV72" i="8"/>
  <c r="BV60" i="8"/>
  <c r="BV44" i="8"/>
  <c r="BV57" i="8"/>
  <c r="BV91" i="8"/>
  <c r="BV93" i="8"/>
  <c r="BV77" i="8"/>
  <c r="BV53" i="8"/>
  <c r="BV37" i="8"/>
  <c r="BV79" i="8"/>
  <c r="BV63" i="8"/>
  <c r="BV69" i="8"/>
  <c r="BV75" i="8"/>
  <c r="BV94" i="8"/>
  <c r="BV78" i="8"/>
  <c r="BV62" i="8"/>
  <c r="BV46" i="8"/>
  <c r="BV47" i="8"/>
  <c r="BV97" i="8"/>
  <c r="BV61" i="8"/>
  <c r="BV67" i="8"/>
  <c r="BV90" i="8"/>
  <c r="BV74" i="8"/>
  <c r="BV58" i="8"/>
  <c r="BV42" i="8"/>
  <c r="BV43" i="8"/>
  <c r="BV89" i="8"/>
  <c r="BV49" i="8"/>
  <c r="BV59" i="8"/>
  <c r="BV86" i="8"/>
  <c r="BV70" i="8"/>
  <c r="BV54" i="8"/>
  <c r="BV38" i="8"/>
  <c r="BV39" i="8"/>
  <c r="BV81" i="8"/>
  <c r="BV41" i="8"/>
  <c r="BV83" i="8"/>
  <c r="BV98" i="8"/>
  <c r="BV82" i="8"/>
  <c r="BV66" i="8"/>
  <c r="BV50" i="8"/>
  <c r="BV51" i="8"/>
  <c r="BV35" i="8"/>
  <c r="BR64" i="8"/>
  <c r="BR80" i="8"/>
  <c r="BR96" i="8"/>
  <c r="BR128" i="8"/>
  <c r="BR76" i="8"/>
  <c r="BR92" i="8"/>
  <c r="BR60" i="8"/>
  <c r="BR45" i="8"/>
  <c r="BR97" i="8"/>
  <c r="BR81" i="8"/>
  <c r="BR65" i="8"/>
  <c r="BR49" i="8"/>
  <c r="BR100" i="8"/>
  <c r="BR68" i="8"/>
  <c r="BR44" i="8"/>
  <c r="BR91" i="8"/>
  <c r="BR75" i="8"/>
  <c r="BR59" i="8"/>
  <c r="BR43" i="8"/>
  <c r="BR93" i="8"/>
  <c r="BR77" i="8"/>
  <c r="BR61" i="8"/>
  <c r="BR41" i="8"/>
  <c r="BR88" i="8"/>
  <c r="BR56" i="8"/>
  <c r="BR40" i="8"/>
  <c r="BR87" i="8"/>
  <c r="BR71" i="8"/>
  <c r="BR55" i="8"/>
  <c r="BR39" i="8"/>
  <c r="BR98" i="8"/>
  <c r="BR82" i="8"/>
  <c r="BR66" i="8"/>
  <c r="BR50" i="8"/>
  <c r="BR89" i="8"/>
  <c r="BR73" i="8"/>
  <c r="BR57" i="8"/>
  <c r="BR37" i="8"/>
  <c r="BR84" i="8"/>
  <c r="BR52" i="8"/>
  <c r="BR36" i="8"/>
  <c r="BR99" i="8"/>
  <c r="BR83" i="8"/>
  <c r="BR67" i="8"/>
  <c r="BR51" i="8"/>
  <c r="BR35" i="8"/>
  <c r="BR85" i="8"/>
  <c r="BR69" i="8"/>
  <c r="BR53" i="8"/>
  <c r="BR72" i="8"/>
  <c r="BR48" i="8"/>
  <c r="BR95" i="8"/>
  <c r="BR79" i="8"/>
  <c r="BR63" i="8"/>
  <c r="BR47" i="8"/>
  <c r="BR90" i="8"/>
  <c r="BR74" i="8"/>
  <c r="BR58" i="8"/>
  <c r="BR42" i="8"/>
  <c r="BR86" i="8"/>
  <c r="BR54" i="8"/>
  <c r="BR78" i="8"/>
  <c r="BR46" i="8"/>
  <c r="BR70" i="8"/>
  <c r="BR38" i="8"/>
  <c r="BR94" i="8"/>
  <c r="BR62" i="8"/>
  <c r="BN76" i="8"/>
  <c r="BN92" i="8"/>
  <c r="BN72" i="8"/>
  <c r="BN56" i="8"/>
  <c r="BN40" i="8"/>
  <c r="BN95" i="8"/>
  <c r="BN79" i="8"/>
  <c r="BN63" i="8"/>
  <c r="BN47" i="8"/>
  <c r="BN82" i="8"/>
  <c r="BN66" i="8"/>
  <c r="BN50" i="8"/>
  <c r="BN88" i="8"/>
  <c r="BN68" i="8"/>
  <c r="BN52" i="8"/>
  <c r="BN36" i="8"/>
  <c r="BN91" i="8"/>
  <c r="BN75" i="8"/>
  <c r="BN59" i="8"/>
  <c r="BN43" i="8"/>
  <c r="BN94" i="8"/>
  <c r="BN78" i="8"/>
  <c r="BN62" i="8"/>
  <c r="BN46" i="8"/>
  <c r="BN85" i="8"/>
  <c r="BN69" i="8"/>
  <c r="BN53" i="8"/>
  <c r="BN37" i="8"/>
  <c r="BN100" i="8"/>
  <c r="BN84" i="8"/>
  <c r="BN64" i="8"/>
  <c r="BN48" i="8"/>
  <c r="BN98" i="8"/>
  <c r="BN97" i="8"/>
  <c r="BN87" i="8"/>
  <c r="BN71" i="8"/>
  <c r="BN55" i="8"/>
  <c r="BN39" i="8"/>
  <c r="BN90" i="8"/>
  <c r="BN74" i="8"/>
  <c r="BN58" i="8"/>
  <c r="BN42" i="8"/>
  <c r="BN128" i="8"/>
  <c r="BN96" i="8"/>
  <c r="BN80" i="8"/>
  <c r="BN60" i="8"/>
  <c r="BN44" i="8"/>
  <c r="BN99" i="8"/>
  <c r="BN83" i="8"/>
  <c r="BN67" i="8"/>
  <c r="BN51" i="8"/>
  <c r="BN35" i="8"/>
  <c r="BN86" i="8"/>
  <c r="BN70" i="8"/>
  <c r="BN54" i="8"/>
  <c r="BN38" i="8"/>
  <c r="BN93" i="8"/>
  <c r="BN77" i="8"/>
  <c r="BN61" i="8"/>
  <c r="BN45" i="8"/>
  <c r="BN89" i="8"/>
  <c r="BN57" i="8"/>
  <c r="BN81" i="8"/>
  <c r="BN49" i="8"/>
  <c r="BN73" i="8"/>
  <c r="BN41" i="8"/>
  <c r="BN65" i="8"/>
  <c r="BJ94" i="8"/>
  <c r="BJ86" i="8"/>
  <c r="BJ70" i="8"/>
  <c r="BJ50" i="8"/>
  <c r="BJ85" i="8"/>
  <c r="BJ69" i="8"/>
  <c r="BJ53" i="8"/>
  <c r="BJ37" i="8"/>
  <c r="BJ100" i="8"/>
  <c r="BJ84" i="8"/>
  <c r="BJ68" i="8"/>
  <c r="BJ52" i="8"/>
  <c r="BJ36" i="8"/>
  <c r="BJ99" i="8"/>
  <c r="BJ83" i="8"/>
  <c r="BJ67" i="8"/>
  <c r="BJ51" i="8"/>
  <c r="BJ35" i="8"/>
  <c r="BJ62" i="8"/>
  <c r="BJ82" i="8"/>
  <c r="BJ66" i="8"/>
  <c r="BJ46" i="8"/>
  <c r="BJ97" i="8"/>
  <c r="BJ81" i="8"/>
  <c r="BJ65" i="8"/>
  <c r="BJ49" i="8"/>
  <c r="BJ128" i="8"/>
  <c r="BJ96" i="8"/>
  <c r="BJ80" i="8"/>
  <c r="BJ64" i="8"/>
  <c r="BJ48" i="8"/>
  <c r="BJ95" i="8"/>
  <c r="BJ79" i="8"/>
  <c r="BJ63" i="8"/>
  <c r="BJ47" i="8"/>
  <c r="BJ98" i="8"/>
  <c r="BJ78" i="8"/>
  <c r="BJ58" i="8"/>
  <c r="BJ42" i="8"/>
  <c r="BJ93" i="8"/>
  <c r="BJ77" i="8"/>
  <c r="BJ61" i="8"/>
  <c r="BJ45" i="8"/>
  <c r="BJ92" i="8"/>
  <c r="BJ76" i="8"/>
  <c r="BJ60" i="8"/>
  <c r="BJ44" i="8"/>
  <c r="BJ91" i="8"/>
  <c r="BJ75" i="8"/>
  <c r="BJ59" i="8"/>
  <c r="BJ43" i="8"/>
  <c r="BJ90" i="8"/>
  <c r="BJ74" i="8"/>
  <c r="BJ54" i="8"/>
  <c r="BJ38" i="8"/>
  <c r="BJ89" i="8"/>
  <c r="BJ73" i="8"/>
  <c r="BJ57" i="8"/>
  <c r="BJ41" i="8"/>
  <c r="BJ88" i="8"/>
  <c r="BJ72" i="8"/>
  <c r="BJ56" i="8"/>
  <c r="BJ40" i="8"/>
  <c r="BJ87" i="8"/>
  <c r="BJ71" i="8"/>
  <c r="BJ55" i="8"/>
  <c r="BJ39" i="8"/>
  <c r="BF39" i="8"/>
  <c r="BF55" i="8"/>
  <c r="BF71" i="8"/>
  <c r="BF87" i="8"/>
  <c r="BF43" i="8"/>
  <c r="BF59" i="8"/>
  <c r="BF75" i="8"/>
  <c r="BF91" i="8"/>
  <c r="BF95" i="8"/>
  <c r="BF47" i="8"/>
  <c r="BF63" i="8"/>
  <c r="BF79" i="8"/>
  <c r="BF67" i="8"/>
  <c r="BF98" i="8"/>
  <c r="BF82" i="8"/>
  <c r="BF66" i="8"/>
  <c r="BF50" i="8"/>
  <c r="BF93" i="8"/>
  <c r="BF77" i="8"/>
  <c r="BF61" i="8"/>
  <c r="BF45" i="8"/>
  <c r="BF100" i="8"/>
  <c r="BF84" i="8"/>
  <c r="BF68" i="8"/>
  <c r="BF52" i="8"/>
  <c r="BF36" i="8"/>
  <c r="BF51" i="8"/>
  <c r="BF94" i="8"/>
  <c r="BF78" i="8"/>
  <c r="BF62" i="8"/>
  <c r="BF46" i="8"/>
  <c r="BF89" i="8"/>
  <c r="BF73" i="8"/>
  <c r="BF57" i="8"/>
  <c r="BF41" i="8"/>
  <c r="BF128" i="8"/>
  <c r="BF96" i="8"/>
  <c r="BF80" i="8"/>
  <c r="BF64" i="8"/>
  <c r="BF48" i="8"/>
  <c r="BF99" i="8"/>
  <c r="BF35" i="8"/>
  <c r="BF90" i="8"/>
  <c r="BF74" i="8"/>
  <c r="BF58" i="8"/>
  <c r="BF42" i="8"/>
  <c r="BF85" i="8"/>
  <c r="BF69" i="8"/>
  <c r="BF53" i="8"/>
  <c r="BF37" i="8"/>
  <c r="BF92" i="8"/>
  <c r="BF76" i="8"/>
  <c r="BF60" i="8"/>
  <c r="BF44" i="8"/>
  <c r="BF83" i="8"/>
  <c r="BF86" i="8"/>
  <c r="BF70" i="8"/>
  <c r="BF54" i="8"/>
  <c r="BF38" i="8"/>
  <c r="BF97" i="8"/>
  <c r="BF81" i="8"/>
  <c r="BF65" i="8"/>
  <c r="BF49" i="8"/>
  <c r="BF88" i="8"/>
  <c r="BF72" i="8"/>
  <c r="BF56" i="8"/>
  <c r="BF40" i="8"/>
  <c r="BB35" i="8"/>
  <c r="BB99" i="8"/>
  <c r="BB67" i="8"/>
  <c r="BB79" i="8"/>
  <c r="BB59" i="8"/>
  <c r="BB39" i="8"/>
  <c r="BB98" i="8"/>
  <c r="BB82" i="8"/>
  <c r="BB66" i="8"/>
  <c r="BB50" i="8"/>
  <c r="BB85" i="8"/>
  <c r="BB69" i="8"/>
  <c r="BB53" i="8"/>
  <c r="BB37" i="8"/>
  <c r="BB100" i="8"/>
  <c r="BB84" i="8"/>
  <c r="BB68" i="8"/>
  <c r="BB52" i="8"/>
  <c r="BB36" i="8"/>
  <c r="BB51" i="8"/>
  <c r="BB95" i="8"/>
  <c r="BB75" i="8"/>
  <c r="BB55" i="8"/>
  <c r="BB94" i="8"/>
  <c r="BB78" i="8"/>
  <c r="BB62" i="8"/>
  <c r="BB46" i="8"/>
  <c r="BB97" i="8"/>
  <c r="BB81" i="8"/>
  <c r="BB65" i="8"/>
  <c r="BB49" i="8"/>
  <c r="BB128" i="8"/>
  <c r="BB96" i="8"/>
  <c r="BB80" i="8"/>
  <c r="BB64" i="8"/>
  <c r="BB48" i="8"/>
  <c r="BB91" i="8"/>
  <c r="BB71" i="8"/>
  <c r="BB47" i="8"/>
  <c r="BB90" i="8"/>
  <c r="BB74" i="8"/>
  <c r="BB58" i="8"/>
  <c r="BB42" i="8"/>
  <c r="BB93" i="8"/>
  <c r="BB77" i="8"/>
  <c r="BB61" i="8"/>
  <c r="BB45" i="8"/>
  <c r="BB92" i="8"/>
  <c r="BB76" i="8"/>
  <c r="BB60" i="8"/>
  <c r="BB44" i="8"/>
  <c r="BB83" i="8"/>
  <c r="BB87" i="8"/>
  <c r="BB63" i="8"/>
  <c r="BB43" i="8"/>
  <c r="BB86" i="8"/>
  <c r="BB70" i="8"/>
  <c r="BB54" i="8"/>
  <c r="BB38" i="8"/>
  <c r="BB89" i="8"/>
  <c r="BB73" i="8"/>
  <c r="BB57" i="8"/>
  <c r="BB41" i="8"/>
  <c r="BB88" i="8"/>
  <c r="BB72" i="8"/>
  <c r="BB56" i="8"/>
  <c r="BB40" i="8"/>
  <c r="AX97" i="8"/>
  <c r="AX65" i="8"/>
  <c r="AX99" i="8"/>
  <c r="AX83" i="8"/>
  <c r="AX63" i="8"/>
  <c r="AX47" i="8"/>
  <c r="AX93" i="8"/>
  <c r="AX73" i="8"/>
  <c r="AX49" i="8"/>
  <c r="AX94" i="8"/>
  <c r="AX78" i="8"/>
  <c r="AX62" i="8"/>
  <c r="AX46" i="8"/>
  <c r="AX100" i="8"/>
  <c r="AX84" i="8"/>
  <c r="AX68" i="8"/>
  <c r="AX52" i="8"/>
  <c r="AX36" i="8"/>
  <c r="AX89" i="8"/>
  <c r="AX95" i="8"/>
  <c r="AX79" i="8"/>
  <c r="AX59" i="8"/>
  <c r="AX39" i="8"/>
  <c r="AX85" i="8"/>
  <c r="AX69" i="8"/>
  <c r="AX45" i="8"/>
  <c r="AX90" i="8"/>
  <c r="AX74" i="8"/>
  <c r="AX58" i="8"/>
  <c r="AX42" i="8"/>
  <c r="AX128" i="8"/>
  <c r="AX96" i="8"/>
  <c r="AX80" i="8"/>
  <c r="AX64" i="8"/>
  <c r="AX48" i="8"/>
  <c r="AX57" i="8"/>
  <c r="AX75" i="8"/>
  <c r="AX91" i="8"/>
  <c r="AX71" i="8"/>
  <c r="AX55" i="8"/>
  <c r="AX35" i="8"/>
  <c r="AX81" i="8"/>
  <c r="AX61" i="8"/>
  <c r="AX41" i="8"/>
  <c r="AX86" i="8"/>
  <c r="AX70" i="8"/>
  <c r="AX54" i="8"/>
  <c r="AX38" i="8"/>
  <c r="AX92" i="8"/>
  <c r="AX76" i="8"/>
  <c r="AX60" i="8"/>
  <c r="AX44" i="8"/>
  <c r="AX43" i="8"/>
  <c r="AX87" i="8"/>
  <c r="AX67" i="8"/>
  <c r="AX51" i="8"/>
  <c r="AX77" i="8"/>
  <c r="AX53" i="8"/>
  <c r="AX37" i="8"/>
  <c r="AX98" i="8"/>
  <c r="AX82" i="8"/>
  <c r="AX66" i="8"/>
  <c r="AX50" i="8"/>
  <c r="AX88" i="8"/>
  <c r="AX72" i="8"/>
  <c r="AX56" i="8"/>
  <c r="AX40" i="8"/>
  <c r="AT39" i="8"/>
  <c r="AT47" i="8"/>
  <c r="AT55" i="8"/>
  <c r="AT63" i="8"/>
  <c r="AT71" i="8"/>
  <c r="AT79" i="8"/>
  <c r="AT87" i="8"/>
  <c r="AT95" i="8"/>
  <c r="AT35" i="8"/>
  <c r="AT43" i="8"/>
  <c r="AT51" i="8"/>
  <c r="AT59" i="8"/>
  <c r="AT67" i="8"/>
  <c r="AT75" i="8"/>
  <c r="AT83" i="8"/>
  <c r="AT91" i="8"/>
  <c r="AT99" i="8"/>
  <c r="AT94" i="8"/>
  <c r="AT78" i="8"/>
  <c r="AT62" i="8"/>
  <c r="AT46" i="8"/>
  <c r="AT90" i="8"/>
  <c r="AT74" i="8"/>
  <c r="AT58" i="8"/>
  <c r="AT42" i="8"/>
  <c r="AT86" i="8"/>
  <c r="AT70" i="8"/>
  <c r="AT54" i="8"/>
  <c r="AT38" i="8"/>
  <c r="AT98" i="8"/>
  <c r="AT82" i="8"/>
  <c r="AT66" i="8"/>
  <c r="AT50" i="8"/>
  <c r="AT89" i="8"/>
  <c r="AT73" i="8"/>
  <c r="AT57" i="8"/>
  <c r="AT41" i="8"/>
  <c r="AT88" i="8"/>
  <c r="AT72" i="8"/>
  <c r="AT56" i="8"/>
  <c r="AT40" i="8"/>
  <c r="AT85" i="8"/>
  <c r="AT69" i="8"/>
  <c r="AT53" i="8"/>
  <c r="AT37" i="8"/>
  <c r="AT100" i="8"/>
  <c r="AT84" i="8"/>
  <c r="AT68" i="8"/>
  <c r="AT52" i="8"/>
  <c r="AT36" i="8"/>
  <c r="AT97" i="8"/>
  <c r="AT81" i="8"/>
  <c r="AT65" i="8"/>
  <c r="AT49" i="8"/>
  <c r="AT128" i="8"/>
  <c r="AT96" i="8"/>
  <c r="AT80" i="8"/>
  <c r="AT64" i="8"/>
  <c r="AT48" i="8"/>
  <c r="AT93" i="8"/>
  <c r="AT77" i="8"/>
  <c r="AT61" i="8"/>
  <c r="AT45" i="8"/>
  <c r="AT92" i="8"/>
  <c r="AT76" i="8"/>
  <c r="AT60" i="8"/>
  <c r="AT44" i="8"/>
  <c r="AP35" i="8"/>
  <c r="AP51" i="8"/>
  <c r="AP67" i="8"/>
  <c r="AP83" i="8"/>
  <c r="AP99" i="8"/>
  <c r="AP39" i="8"/>
  <c r="AP55" i="8"/>
  <c r="AP71" i="8"/>
  <c r="AP87" i="8"/>
  <c r="AP43" i="8"/>
  <c r="AP59" i="8"/>
  <c r="AP75" i="8"/>
  <c r="AP91" i="8"/>
  <c r="AP47" i="8"/>
  <c r="AP63" i="8"/>
  <c r="AP79" i="8"/>
  <c r="AP95" i="8"/>
  <c r="AP98" i="8"/>
  <c r="AP82" i="8"/>
  <c r="AP66" i="8"/>
  <c r="AP50" i="8"/>
  <c r="AP94" i="8"/>
  <c r="AP78" i="8"/>
  <c r="AP62" i="8"/>
  <c r="AP46" i="8"/>
  <c r="AP90" i="8"/>
  <c r="AP74" i="8"/>
  <c r="AP58" i="8"/>
  <c r="AP42" i="8"/>
  <c r="AP86" i="8"/>
  <c r="AP70" i="8"/>
  <c r="AP54" i="8"/>
  <c r="AP38" i="8"/>
  <c r="AP100" i="8"/>
  <c r="AP84" i="8"/>
  <c r="AP68" i="8"/>
  <c r="AP52" i="8"/>
  <c r="AP36" i="8"/>
  <c r="AP85" i="8"/>
  <c r="AP69" i="8"/>
  <c r="AP53" i="8"/>
  <c r="AP37" i="8"/>
  <c r="AP128" i="8"/>
  <c r="AP96" i="8"/>
  <c r="AP80" i="8"/>
  <c r="AP64" i="8"/>
  <c r="AP48" i="8"/>
  <c r="AP97" i="8"/>
  <c r="AP81" i="8"/>
  <c r="AP65" i="8"/>
  <c r="AP49" i="8"/>
  <c r="AP92" i="8"/>
  <c r="AP76" i="8"/>
  <c r="AP60" i="8"/>
  <c r="AP44" i="8"/>
  <c r="AP93" i="8"/>
  <c r="AP77" i="8"/>
  <c r="AP61" i="8"/>
  <c r="AP45" i="8"/>
  <c r="AP88" i="8"/>
  <c r="AP72" i="8"/>
  <c r="AP56" i="8"/>
  <c r="AP40" i="8"/>
  <c r="AP89" i="8"/>
  <c r="AP73" i="8"/>
  <c r="AP57" i="8"/>
  <c r="AP41" i="8"/>
  <c r="AL39" i="8"/>
  <c r="AL55" i="8"/>
  <c r="AL71" i="8"/>
  <c r="AL87" i="8"/>
  <c r="AL43" i="8"/>
  <c r="AL59" i="8"/>
  <c r="AL75" i="8"/>
  <c r="AL91" i="8"/>
  <c r="AL47" i="8"/>
  <c r="AL63" i="8"/>
  <c r="AL79" i="8"/>
  <c r="AL95" i="8"/>
  <c r="AL35" i="8"/>
  <c r="AL51" i="8"/>
  <c r="AL67" i="8"/>
  <c r="AL83" i="8"/>
  <c r="AL99" i="8"/>
  <c r="AL86" i="8"/>
  <c r="AL70" i="8"/>
  <c r="AL54" i="8"/>
  <c r="AL38" i="8"/>
  <c r="AL94" i="8"/>
  <c r="AL78" i="8"/>
  <c r="AL62" i="8"/>
  <c r="AL46" i="8"/>
  <c r="AL90" i="8"/>
  <c r="AL58" i="8"/>
  <c r="AL128" i="8"/>
  <c r="AL96" i="8"/>
  <c r="AL80" i="8"/>
  <c r="AL64" i="8"/>
  <c r="AL48" i="8"/>
  <c r="AL93" i="8"/>
  <c r="AL77" i="8"/>
  <c r="AL61" i="8"/>
  <c r="AL45" i="8"/>
  <c r="AL82" i="8"/>
  <c r="AL50" i="8"/>
  <c r="AL92" i="8"/>
  <c r="AL76" i="8"/>
  <c r="AL60" i="8"/>
  <c r="AL44" i="8"/>
  <c r="AL89" i="8"/>
  <c r="AL73" i="8"/>
  <c r="AL57" i="8"/>
  <c r="AL41" i="8"/>
  <c r="AL74" i="8"/>
  <c r="AL42" i="8"/>
  <c r="AL88" i="8"/>
  <c r="AL72" i="8"/>
  <c r="AL56" i="8"/>
  <c r="AL40" i="8"/>
  <c r="AL85" i="8"/>
  <c r="AL69" i="8"/>
  <c r="AL53" i="8"/>
  <c r="AL37" i="8"/>
  <c r="AL98" i="8"/>
  <c r="AL66" i="8"/>
  <c r="AL100" i="8"/>
  <c r="AL84" i="8"/>
  <c r="AL68" i="8"/>
  <c r="AL52" i="8"/>
  <c r="AL36" i="8"/>
  <c r="AL97" i="8"/>
  <c r="AL81" i="8"/>
  <c r="AL65" i="8"/>
  <c r="AL49" i="8"/>
  <c r="AH41" i="8"/>
  <c r="AH49" i="8"/>
  <c r="AH57" i="8"/>
  <c r="AH65" i="8"/>
  <c r="AH73" i="8"/>
  <c r="AH81" i="8"/>
  <c r="AH89" i="8"/>
  <c r="AH97" i="8"/>
  <c r="AH94" i="8"/>
  <c r="AH78" i="8"/>
  <c r="AH62" i="8"/>
  <c r="AH46" i="8"/>
  <c r="AH93" i="8"/>
  <c r="AH61" i="8"/>
  <c r="AH88" i="8"/>
  <c r="AH72" i="8"/>
  <c r="AH56" i="8"/>
  <c r="AH40" i="8"/>
  <c r="AH91" i="8"/>
  <c r="AH75" i="8"/>
  <c r="AH59" i="8"/>
  <c r="AH43" i="8"/>
  <c r="AH90" i="8"/>
  <c r="AH74" i="8"/>
  <c r="AH58" i="8"/>
  <c r="AH42" i="8"/>
  <c r="AH85" i="8"/>
  <c r="AH53" i="8"/>
  <c r="AH100" i="8"/>
  <c r="AH84" i="8"/>
  <c r="AH68" i="8"/>
  <c r="AH52" i="8"/>
  <c r="AH36" i="8"/>
  <c r="AH87" i="8"/>
  <c r="AH71" i="8"/>
  <c r="AH55" i="8"/>
  <c r="AH39" i="8"/>
  <c r="AH86" i="8"/>
  <c r="AH70" i="8"/>
  <c r="AH54" i="8"/>
  <c r="AH38" i="8"/>
  <c r="AH77" i="8"/>
  <c r="AH45" i="8"/>
  <c r="AH128" i="8"/>
  <c r="AH96" i="8"/>
  <c r="AH80" i="8"/>
  <c r="AH64" i="8"/>
  <c r="AH48" i="8"/>
  <c r="AH99" i="8"/>
  <c r="AH83" i="8"/>
  <c r="AH67" i="8"/>
  <c r="AH51" i="8"/>
  <c r="AH35" i="8"/>
  <c r="AH98" i="8"/>
  <c r="AH82" i="8"/>
  <c r="AH66" i="8"/>
  <c r="AH50" i="8"/>
  <c r="AH69" i="8"/>
  <c r="AH37" i="8"/>
  <c r="AH92" i="8"/>
  <c r="AH76" i="8"/>
  <c r="AH60" i="8"/>
  <c r="AH44" i="8"/>
  <c r="AH95" i="8"/>
  <c r="AH79" i="8"/>
  <c r="AH63" i="8"/>
  <c r="AH47" i="8"/>
  <c r="AD41" i="8"/>
  <c r="AD49" i="8"/>
  <c r="AD57" i="8"/>
  <c r="AD65" i="8"/>
  <c r="AD73" i="8"/>
  <c r="AD81" i="8"/>
  <c r="AD89" i="8"/>
  <c r="AD97" i="8"/>
  <c r="AD42" i="8"/>
  <c r="AD50" i="8"/>
  <c r="AD58" i="8"/>
  <c r="AD66" i="8"/>
  <c r="AD74" i="8"/>
  <c r="AD82" i="8"/>
  <c r="AD90" i="8"/>
  <c r="AD98" i="8"/>
  <c r="AD94" i="8"/>
  <c r="AD62" i="8"/>
  <c r="AD93" i="8"/>
  <c r="AD61" i="8"/>
  <c r="AD88" i="8"/>
  <c r="AD72" i="8"/>
  <c r="AD56" i="8"/>
  <c r="AD40" i="8"/>
  <c r="AD91" i="8"/>
  <c r="AD75" i="8"/>
  <c r="AD59" i="8"/>
  <c r="AD43" i="8"/>
  <c r="AD86" i="8"/>
  <c r="AD54" i="8"/>
  <c r="AD85" i="8"/>
  <c r="AD53" i="8"/>
  <c r="AD100" i="8"/>
  <c r="AD84" i="8"/>
  <c r="AD68" i="8"/>
  <c r="AD52" i="8"/>
  <c r="AD36" i="8"/>
  <c r="AD87" i="8"/>
  <c r="AD71" i="8"/>
  <c r="AD55" i="8"/>
  <c r="AD39" i="8"/>
  <c r="AD78" i="8"/>
  <c r="AD46" i="8"/>
  <c r="AD77" i="8"/>
  <c r="AD45" i="8"/>
  <c r="AD128" i="8"/>
  <c r="AD96" i="8"/>
  <c r="AD80" i="8"/>
  <c r="AD64" i="8"/>
  <c r="AD48" i="8"/>
  <c r="AD99" i="8"/>
  <c r="AD83" i="8"/>
  <c r="AD67" i="8"/>
  <c r="AD51" i="8"/>
  <c r="AD35" i="8"/>
  <c r="AD70" i="8"/>
  <c r="AD38" i="8"/>
  <c r="AD69" i="8"/>
  <c r="AD37" i="8"/>
  <c r="AD92" i="8"/>
  <c r="AD76" i="8"/>
  <c r="AD60" i="8"/>
  <c r="AD44" i="8"/>
  <c r="AD95" i="8"/>
  <c r="AD79" i="8"/>
  <c r="AD63" i="8"/>
  <c r="AD47" i="8"/>
  <c r="Z41" i="8"/>
  <c r="Z49" i="8"/>
  <c r="Z57" i="8"/>
  <c r="Z65" i="8"/>
  <c r="Z73" i="8"/>
  <c r="Z81" i="8"/>
  <c r="Z89" i="8"/>
  <c r="Z97" i="8"/>
  <c r="Z42" i="8"/>
  <c r="Z50" i="8"/>
  <c r="Z58" i="8"/>
  <c r="Z66" i="8"/>
  <c r="Z74" i="8"/>
  <c r="Z82" i="8"/>
  <c r="Z90" i="8"/>
  <c r="Z98" i="8"/>
  <c r="Z70" i="8"/>
  <c r="Z38" i="8"/>
  <c r="Z93" i="8"/>
  <c r="Z61" i="8"/>
  <c r="Z88" i="8"/>
  <c r="Z72" i="8"/>
  <c r="Z56" i="8"/>
  <c r="Z40" i="8"/>
  <c r="Z91" i="8"/>
  <c r="Z75" i="8"/>
  <c r="Z59" i="8"/>
  <c r="Z43" i="8"/>
  <c r="Z94" i="8"/>
  <c r="Z62" i="8"/>
  <c r="Z85" i="8"/>
  <c r="Z53" i="8"/>
  <c r="Z100" i="8"/>
  <c r="Z84" i="8"/>
  <c r="Z68" i="8"/>
  <c r="Z52" i="8"/>
  <c r="Z36" i="8"/>
  <c r="Z87" i="8"/>
  <c r="Z71" i="8"/>
  <c r="Z55" i="8"/>
  <c r="Z39" i="8"/>
  <c r="Z86" i="8"/>
  <c r="Z54" i="8"/>
  <c r="Z77" i="8"/>
  <c r="Z45" i="8"/>
  <c r="Z128" i="8"/>
  <c r="Z96" i="8"/>
  <c r="Z80" i="8"/>
  <c r="Z64" i="8"/>
  <c r="Z48" i="8"/>
  <c r="Z99" i="8"/>
  <c r="Z83" i="8"/>
  <c r="Z67" i="8"/>
  <c r="Z51" i="8"/>
  <c r="Z35" i="8"/>
  <c r="Z78" i="8"/>
  <c r="Z46" i="8"/>
  <c r="Z69" i="8"/>
  <c r="Z37" i="8"/>
  <c r="Z92" i="8"/>
  <c r="Z76" i="8"/>
  <c r="Z60" i="8"/>
  <c r="Z44" i="8"/>
  <c r="Z95" i="8"/>
  <c r="Z79" i="8"/>
  <c r="Z63" i="8"/>
  <c r="Z47" i="8"/>
  <c r="V42" i="8"/>
  <c r="V50" i="8"/>
  <c r="V58" i="8"/>
  <c r="V66" i="8"/>
  <c r="V74" i="8"/>
  <c r="V82" i="8"/>
  <c r="V90" i="8"/>
  <c r="V98" i="8"/>
  <c r="V41" i="8"/>
  <c r="V73" i="8"/>
  <c r="V49" i="8"/>
  <c r="V81" i="8"/>
  <c r="V57" i="8"/>
  <c r="V89" i="8"/>
  <c r="V65" i="8"/>
  <c r="V97" i="8"/>
  <c r="V99" i="8"/>
  <c r="V83" i="8"/>
  <c r="V67" i="8"/>
  <c r="V51" i="8"/>
  <c r="V35" i="8"/>
  <c r="V94" i="8"/>
  <c r="V62" i="8"/>
  <c r="V93" i="8"/>
  <c r="V61" i="8"/>
  <c r="V100" i="8"/>
  <c r="V84" i="8"/>
  <c r="V68" i="8"/>
  <c r="V52" i="8"/>
  <c r="V40" i="8"/>
  <c r="V95" i="8"/>
  <c r="V79" i="8"/>
  <c r="V63" i="8"/>
  <c r="V47" i="8"/>
  <c r="V86" i="8"/>
  <c r="V54" i="8"/>
  <c r="V85" i="8"/>
  <c r="V53" i="8"/>
  <c r="V128" i="8"/>
  <c r="V96" i="8"/>
  <c r="V80" i="8"/>
  <c r="V64" i="8"/>
  <c r="V48" i="8"/>
  <c r="V36" i="8"/>
  <c r="V91" i="8"/>
  <c r="V75" i="8"/>
  <c r="V59" i="8"/>
  <c r="V43" i="8"/>
  <c r="V78" i="8"/>
  <c r="V46" i="8"/>
  <c r="V77" i="8"/>
  <c r="V45" i="8"/>
  <c r="V92" i="8"/>
  <c r="V76" i="8"/>
  <c r="V60" i="8"/>
  <c r="V87" i="8"/>
  <c r="V71" i="8"/>
  <c r="V55" i="8"/>
  <c r="V39" i="8"/>
  <c r="V70" i="8"/>
  <c r="V38" i="8"/>
  <c r="V69" i="8"/>
  <c r="V37" i="8"/>
  <c r="V88" i="8"/>
  <c r="V72" i="8"/>
  <c r="V56" i="8"/>
  <c r="V44" i="8"/>
  <c r="R94" i="8"/>
  <c r="R78" i="8"/>
  <c r="R62" i="8"/>
  <c r="R46" i="8"/>
  <c r="R93" i="8"/>
  <c r="R77" i="8"/>
  <c r="R61" i="8"/>
  <c r="R45" i="8"/>
  <c r="R37" i="8"/>
  <c r="R128" i="8"/>
  <c r="R96" i="8"/>
  <c r="R80" i="8"/>
  <c r="R64" i="8"/>
  <c r="R48" i="8"/>
  <c r="R95" i="8"/>
  <c r="R79" i="8"/>
  <c r="R63" i="8"/>
  <c r="R47" i="8"/>
  <c r="R38" i="8"/>
  <c r="R90" i="8"/>
  <c r="R74" i="8"/>
  <c r="R58" i="8"/>
  <c r="R42" i="8"/>
  <c r="R89" i="8"/>
  <c r="R73" i="8"/>
  <c r="R57" i="8"/>
  <c r="R41" i="8"/>
  <c r="R92" i="8"/>
  <c r="R76" i="8"/>
  <c r="R60" i="8"/>
  <c r="R44" i="8"/>
  <c r="R91" i="8"/>
  <c r="R75" i="8"/>
  <c r="R59" i="8"/>
  <c r="R43" i="8"/>
  <c r="R86" i="8"/>
  <c r="R70" i="8"/>
  <c r="R54" i="8"/>
  <c r="R85" i="8"/>
  <c r="R69" i="8"/>
  <c r="R53" i="8"/>
  <c r="R88" i="8"/>
  <c r="R72" i="8"/>
  <c r="R56" i="8"/>
  <c r="R40" i="8"/>
  <c r="R87" i="8"/>
  <c r="R71" i="8"/>
  <c r="R55" i="8"/>
  <c r="R39" i="8"/>
  <c r="R98" i="8"/>
  <c r="R82" i="8"/>
  <c r="R66" i="8"/>
  <c r="R50" i="8"/>
  <c r="R97" i="8"/>
  <c r="R81" i="8"/>
  <c r="R65" i="8"/>
  <c r="R49" i="8"/>
  <c r="R100" i="8"/>
  <c r="R84" i="8"/>
  <c r="R68" i="8"/>
  <c r="R52" i="8"/>
  <c r="R36" i="8"/>
  <c r="R99" i="8"/>
  <c r="R83" i="8"/>
  <c r="R67" i="8"/>
  <c r="R51" i="8"/>
  <c r="R35" i="8"/>
  <c r="N98" i="8"/>
  <c r="N82" i="8"/>
  <c r="N66" i="8"/>
  <c r="N50" i="8"/>
  <c r="N97" i="8"/>
  <c r="N81" i="8"/>
  <c r="N65" i="8"/>
  <c r="N49" i="8"/>
  <c r="N128" i="8"/>
  <c r="N96" i="8"/>
  <c r="N80" i="8"/>
  <c r="N64" i="8"/>
  <c r="N48" i="8"/>
  <c r="N95" i="8"/>
  <c r="N79" i="8"/>
  <c r="N63" i="8"/>
  <c r="N47" i="8"/>
  <c r="N94" i="8"/>
  <c r="N78" i="8"/>
  <c r="N62" i="8"/>
  <c r="N46" i="8"/>
  <c r="N93" i="8"/>
  <c r="N77" i="8"/>
  <c r="N61" i="8"/>
  <c r="N45" i="8"/>
  <c r="N92" i="8"/>
  <c r="N76" i="8"/>
  <c r="N60" i="8"/>
  <c r="N44" i="8"/>
  <c r="N91" i="8"/>
  <c r="N75" i="8"/>
  <c r="N59" i="8"/>
  <c r="N43" i="8"/>
  <c r="N90" i="8"/>
  <c r="N74" i="8"/>
  <c r="N58" i="8"/>
  <c r="N42" i="8"/>
  <c r="N89" i="8"/>
  <c r="N73" i="8"/>
  <c r="N57" i="8"/>
  <c r="N41" i="8"/>
  <c r="N88" i="8"/>
  <c r="N72" i="8"/>
  <c r="N56" i="8"/>
  <c r="N40" i="8"/>
  <c r="N87" i="8"/>
  <c r="N71" i="8"/>
  <c r="N55" i="8"/>
  <c r="N39" i="8"/>
  <c r="N86" i="8"/>
  <c r="N70" i="8"/>
  <c r="N54" i="8"/>
  <c r="N38" i="8"/>
  <c r="N85" i="8"/>
  <c r="N69" i="8"/>
  <c r="N53" i="8"/>
  <c r="N37" i="8"/>
  <c r="N100" i="8"/>
  <c r="N84" i="8"/>
  <c r="N68" i="8"/>
  <c r="N52" i="8"/>
  <c r="N36" i="8"/>
  <c r="N99" i="8"/>
  <c r="N83" i="8"/>
  <c r="N67" i="8"/>
  <c r="N51" i="8"/>
  <c r="N35" i="8"/>
  <c r="J41" i="8"/>
  <c r="J49" i="8"/>
  <c r="J57" i="8"/>
  <c r="J65" i="8"/>
  <c r="J73" i="8"/>
  <c r="J81" i="8"/>
  <c r="J89" i="8"/>
  <c r="J42" i="8"/>
  <c r="J50" i="8"/>
  <c r="J58" i="8"/>
  <c r="J66" i="8"/>
  <c r="J74" i="8"/>
  <c r="J82" i="8"/>
  <c r="J90" i="8"/>
  <c r="J98" i="8"/>
  <c r="J70" i="8"/>
  <c r="J38" i="8"/>
  <c r="J97" i="8"/>
  <c r="J69" i="8"/>
  <c r="J37" i="8"/>
  <c r="J92" i="8"/>
  <c r="J76" i="8"/>
  <c r="J60" i="8"/>
  <c r="J48" i="8"/>
  <c r="J95" i="8"/>
  <c r="J79" i="8"/>
  <c r="J63" i="8"/>
  <c r="J47" i="8"/>
  <c r="J94" i="8"/>
  <c r="J62" i="8"/>
  <c r="J93" i="8"/>
  <c r="J61" i="8"/>
  <c r="J88" i="8"/>
  <c r="J72" i="8"/>
  <c r="J56" i="8"/>
  <c r="J44" i="8"/>
  <c r="J91" i="8"/>
  <c r="J75" i="8"/>
  <c r="J59" i="8"/>
  <c r="J43" i="8"/>
  <c r="J86" i="8"/>
  <c r="J54" i="8"/>
  <c r="J85" i="8"/>
  <c r="J53" i="8"/>
  <c r="J100" i="8"/>
  <c r="J84" i="8"/>
  <c r="J68" i="8"/>
  <c r="J40" i="8"/>
  <c r="J87" i="8"/>
  <c r="J71" i="8"/>
  <c r="J55" i="8"/>
  <c r="J39" i="8"/>
  <c r="J78" i="8"/>
  <c r="J46" i="8"/>
  <c r="J77" i="8"/>
  <c r="J45" i="8"/>
  <c r="J128" i="8"/>
  <c r="J96" i="8"/>
  <c r="J80" i="8"/>
  <c r="J64" i="8"/>
  <c r="J52" i="8"/>
  <c r="J36" i="8"/>
  <c r="J99" i="8"/>
  <c r="J83" i="8"/>
  <c r="J67" i="8"/>
  <c r="J51" i="8"/>
  <c r="J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T34" i="8"/>
  <c r="T33" i="8"/>
  <c r="T32" i="8"/>
  <c r="T31" i="8"/>
  <c r="T30" i="8"/>
  <c r="T29" i="8"/>
  <c r="T28" i="8"/>
  <c r="T27" i="8"/>
  <c r="T26" i="8"/>
  <c r="T25" i="8"/>
  <c r="T24" i="8"/>
  <c r="T23" i="8"/>
  <c r="T22" i="8"/>
  <c r="T21" i="8"/>
  <c r="T20" i="8"/>
  <c r="T19" i="8"/>
  <c r="V34" i="8"/>
  <c r="V33" i="8"/>
  <c r="V32" i="8"/>
  <c r="V31" i="8"/>
  <c r="V30" i="8"/>
  <c r="V29" i="8"/>
  <c r="V28" i="8"/>
  <c r="V27" i="8"/>
  <c r="V26" i="8"/>
  <c r="V25" i="8"/>
  <c r="V24" i="8"/>
  <c r="V23" i="8"/>
  <c r="V22" i="8"/>
  <c r="V21" i="8"/>
  <c r="V20" i="8"/>
  <c r="V19" i="8"/>
  <c r="X34" i="8"/>
  <c r="X33" i="8"/>
  <c r="X32" i="8"/>
  <c r="X31" i="8"/>
  <c r="X30" i="8"/>
  <c r="X29" i="8"/>
  <c r="X28" i="8"/>
  <c r="X27" i="8"/>
  <c r="X26" i="8"/>
  <c r="X25" i="8"/>
  <c r="X24" i="8"/>
  <c r="X23" i="8"/>
  <c r="X22" i="8"/>
  <c r="X21" i="8"/>
  <c r="X20" i="8"/>
  <c r="X19" i="8"/>
  <c r="Z34" i="8"/>
  <c r="Z33" i="8"/>
  <c r="Z32" i="8"/>
  <c r="Z31" i="8"/>
  <c r="Z30" i="8"/>
  <c r="Z29" i="8"/>
  <c r="Z28" i="8"/>
  <c r="Z27" i="8"/>
  <c r="Z26" i="8"/>
  <c r="Z25" i="8"/>
  <c r="Z24" i="8"/>
  <c r="Z23" i="8"/>
  <c r="Z22" i="8"/>
  <c r="Z21" i="8"/>
  <c r="Z20" i="8"/>
  <c r="Z19" i="8"/>
  <c r="AB34" i="8"/>
  <c r="AB33" i="8"/>
  <c r="AB32" i="8"/>
  <c r="AB31" i="8"/>
  <c r="AB30" i="8"/>
  <c r="AB29" i="8"/>
  <c r="AB28" i="8"/>
  <c r="AB27" i="8"/>
  <c r="AB26" i="8"/>
  <c r="AB25" i="8"/>
  <c r="AB24" i="8"/>
  <c r="AB23" i="8"/>
  <c r="AB22" i="8"/>
  <c r="AB21" i="8"/>
  <c r="AB20" i="8"/>
  <c r="AB19" i="8"/>
  <c r="AD34" i="8"/>
  <c r="AD33" i="8"/>
  <c r="AD32" i="8"/>
  <c r="AD31" i="8"/>
  <c r="AD30" i="8"/>
  <c r="AD29" i="8"/>
  <c r="AD28" i="8"/>
  <c r="AD27" i="8"/>
  <c r="AD26" i="8"/>
  <c r="AD25" i="8"/>
  <c r="AD24" i="8"/>
  <c r="AD23" i="8"/>
  <c r="AD22" i="8"/>
  <c r="AD21" i="8"/>
  <c r="AD20" i="8"/>
  <c r="AD19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H34" i="8"/>
  <c r="AH33" i="8"/>
  <c r="AH32" i="8"/>
  <c r="AH31" i="8"/>
  <c r="AH30" i="8"/>
  <c r="AH29" i="8"/>
  <c r="AH28" i="8"/>
  <c r="AH27" i="8"/>
  <c r="AH26" i="8"/>
  <c r="AH25" i="8"/>
  <c r="AH24" i="8"/>
  <c r="AH23" i="8"/>
  <c r="AH22" i="8"/>
  <c r="AH21" i="8"/>
  <c r="AH20" i="8"/>
  <c r="AH19" i="8"/>
  <c r="AJ34" i="8"/>
  <c r="AJ33" i="8"/>
  <c r="AJ32" i="8"/>
  <c r="AJ31" i="8"/>
  <c r="AJ30" i="8"/>
  <c r="AJ29" i="8"/>
  <c r="AJ28" i="8"/>
  <c r="AJ27" i="8"/>
  <c r="AJ26" i="8"/>
  <c r="AJ25" i="8"/>
  <c r="AJ24" i="8"/>
  <c r="AJ23" i="8"/>
  <c r="AJ22" i="8"/>
  <c r="AJ21" i="8"/>
  <c r="AJ20" i="8"/>
  <c r="AJ19" i="8"/>
  <c r="AL34" i="8"/>
  <c r="AL33" i="8"/>
  <c r="AL32" i="8"/>
  <c r="AL31" i="8"/>
  <c r="AL30" i="8"/>
  <c r="AL29" i="8"/>
  <c r="AL28" i="8"/>
  <c r="AL27" i="8"/>
  <c r="AL26" i="8"/>
  <c r="AL25" i="8"/>
  <c r="AL24" i="8"/>
  <c r="AL23" i="8"/>
  <c r="AL22" i="8"/>
  <c r="AL21" i="8"/>
  <c r="AL20" i="8"/>
  <c r="AL19" i="8"/>
  <c r="AN34" i="8"/>
  <c r="AN33" i="8"/>
  <c r="AN32" i="8"/>
  <c r="AN31" i="8"/>
  <c r="AN30" i="8"/>
  <c r="AN29" i="8"/>
  <c r="AN28" i="8"/>
  <c r="AN27" i="8"/>
  <c r="AN26" i="8"/>
  <c r="AN25" i="8"/>
  <c r="AN24" i="8"/>
  <c r="AN23" i="8"/>
  <c r="AN22" i="8"/>
  <c r="AN21" i="8"/>
  <c r="AN20" i="8"/>
  <c r="AN19" i="8"/>
  <c r="AP34" i="8"/>
  <c r="AP33" i="8"/>
  <c r="AP32" i="8"/>
  <c r="AP31" i="8"/>
  <c r="AP30" i="8"/>
  <c r="AP29" i="8"/>
  <c r="AP28" i="8"/>
  <c r="AP27" i="8"/>
  <c r="AP26" i="8"/>
  <c r="AP25" i="8"/>
  <c r="AP24" i="8"/>
  <c r="AP23" i="8"/>
  <c r="AP22" i="8"/>
  <c r="AP21" i="8"/>
  <c r="AP20" i="8"/>
  <c r="AP19" i="8"/>
  <c r="AR34" i="8"/>
  <c r="AR33" i="8"/>
  <c r="AR32" i="8"/>
  <c r="AR31" i="8"/>
  <c r="AR30" i="8"/>
  <c r="AR29" i="8"/>
  <c r="AR28" i="8"/>
  <c r="AR27" i="8"/>
  <c r="AR26" i="8"/>
  <c r="AR25" i="8"/>
  <c r="AR24" i="8"/>
  <c r="AR23" i="8"/>
  <c r="AR22" i="8"/>
  <c r="AR21" i="8"/>
  <c r="AR20" i="8"/>
  <c r="AR19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V34" i="8"/>
  <c r="AV33" i="8"/>
  <c r="AV32" i="8"/>
  <c r="AV31" i="8"/>
  <c r="AV30" i="8"/>
  <c r="AV29" i="8"/>
  <c r="AV28" i="8"/>
  <c r="AV27" i="8"/>
  <c r="AV26" i="8"/>
  <c r="AV25" i="8"/>
  <c r="AV24" i="8"/>
  <c r="AV23" i="8"/>
  <c r="AV22" i="8"/>
  <c r="AV21" i="8"/>
  <c r="AV20" i="8"/>
  <c r="AV19" i="8"/>
  <c r="AX34" i="8"/>
  <c r="AX33" i="8"/>
  <c r="AX32" i="8"/>
  <c r="AX31" i="8"/>
  <c r="AX30" i="8"/>
  <c r="AX29" i="8"/>
  <c r="AX28" i="8"/>
  <c r="AX27" i="8"/>
  <c r="AX26" i="8"/>
  <c r="AX25" i="8"/>
  <c r="AX24" i="8"/>
  <c r="AX23" i="8"/>
  <c r="AX22" i="8"/>
  <c r="AX21" i="8"/>
  <c r="AX20" i="8"/>
  <c r="AX19" i="8"/>
  <c r="AZ34" i="8"/>
  <c r="AZ33" i="8"/>
  <c r="AZ32" i="8"/>
  <c r="AZ31" i="8"/>
  <c r="AZ30" i="8"/>
  <c r="AZ29" i="8"/>
  <c r="AZ28" i="8"/>
  <c r="AZ27" i="8"/>
  <c r="AZ26" i="8"/>
  <c r="AZ25" i="8"/>
  <c r="AZ24" i="8"/>
  <c r="AZ23" i="8"/>
  <c r="AZ22" i="8"/>
  <c r="AZ21" i="8"/>
  <c r="AZ20" i="8"/>
  <c r="AZ19" i="8"/>
  <c r="BB34" i="8"/>
  <c r="BB33" i="8"/>
  <c r="BB32" i="8"/>
  <c r="BB31" i="8"/>
  <c r="BB30" i="8"/>
  <c r="BB29" i="8"/>
  <c r="BB28" i="8"/>
  <c r="BB27" i="8"/>
  <c r="BB26" i="8"/>
  <c r="BB25" i="8"/>
  <c r="BB24" i="8"/>
  <c r="BB23" i="8"/>
  <c r="BB22" i="8"/>
  <c r="BB21" i="8"/>
  <c r="BB20" i="8"/>
  <c r="BB19" i="8"/>
  <c r="BD34" i="8"/>
  <c r="BD33" i="8"/>
  <c r="BD32" i="8"/>
  <c r="BD31" i="8"/>
  <c r="BD30" i="8"/>
  <c r="BD29" i="8"/>
  <c r="BD28" i="8"/>
  <c r="BD27" i="8"/>
  <c r="BD26" i="8"/>
  <c r="BD25" i="8"/>
  <c r="BD24" i="8"/>
  <c r="BD23" i="8"/>
  <c r="BD22" i="8"/>
  <c r="BD21" i="8"/>
  <c r="BD20" i="8"/>
  <c r="BD19" i="8"/>
  <c r="BF34" i="8"/>
  <c r="BF33" i="8"/>
  <c r="BF32" i="8"/>
  <c r="BF31" i="8"/>
  <c r="BF30" i="8"/>
  <c r="BF29" i="8"/>
  <c r="BF28" i="8"/>
  <c r="BF27" i="8"/>
  <c r="BF26" i="8"/>
  <c r="BF25" i="8"/>
  <c r="BF24" i="8"/>
  <c r="BF23" i="8"/>
  <c r="BF22" i="8"/>
  <c r="BF21" i="8"/>
  <c r="BF20" i="8"/>
  <c r="BF19" i="8"/>
  <c r="BH34" i="8"/>
  <c r="BH33" i="8"/>
  <c r="BH32" i="8"/>
  <c r="BH31" i="8"/>
  <c r="BH30" i="8"/>
  <c r="BH29" i="8"/>
  <c r="BH28" i="8"/>
  <c r="BH27" i="8"/>
  <c r="BH26" i="8"/>
  <c r="BH25" i="8"/>
  <c r="BH24" i="8"/>
  <c r="BH23" i="8"/>
  <c r="BH22" i="8"/>
  <c r="BH21" i="8"/>
  <c r="BH20" i="8"/>
  <c r="BH19" i="8"/>
  <c r="BJ34" i="8"/>
  <c r="BJ33" i="8"/>
  <c r="BJ32" i="8"/>
  <c r="BJ31" i="8"/>
  <c r="BJ30" i="8"/>
  <c r="BJ29" i="8"/>
  <c r="BJ28" i="8"/>
  <c r="BJ27" i="8"/>
  <c r="BJ26" i="8"/>
  <c r="BJ25" i="8"/>
  <c r="BJ24" i="8"/>
  <c r="BJ23" i="8"/>
  <c r="BJ22" i="8"/>
  <c r="BJ21" i="8"/>
  <c r="BJ20" i="8"/>
  <c r="BJ19" i="8"/>
  <c r="BL34" i="8"/>
  <c r="BL33" i="8"/>
  <c r="BL32" i="8"/>
  <c r="BL31" i="8"/>
  <c r="BL30" i="8"/>
  <c r="BL29" i="8"/>
  <c r="BL28" i="8"/>
  <c r="BL27" i="8"/>
  <c r="BL26" i="8"/>
  <c r="BL25" i="8"/>
  <c r="BL24" i="8"/>
  <c r="BL23" i="8"/>
  <c r="BL22" i="8"/>
  <c r="BL21" i="8"/>
  <c r="BL20" i="8"/>
  <c r="BL19" i="8"/>
  <c r="BN34" i="8"/>
  <c r="BN33" i="8"/>
  <c r="BN32" i="8"/>
  <c r="BN31" i="8"/>
  <c r="BN30" i="8"/>
  <c r="BN29" i="8"/>
  <c r="BN28" i="8"/>
  <c r="BN27" i="8"/>
  <c r="BN26" i="8"/>
  <c r="BN25" i="8"/>
  <c r="BN24" i="8"/>
  <c r="BN23" i="8"/>
  <c r="BN22" i="8"/>
  <c r="BN21" i="8"/>
  <c r="BN20" i="8"/>
  <c r="BN19" i="8"/>
  <c r="BP34" i="8"/>
  <c r="BP33" i="8"/>
  <c r="BP32" i="8"/>
  <c r="BP31" i="8"/>
  <c r="BP30" i="8"/>
  <c r="BP29" i="8"/>
  <c r="BP28" i="8"/>
  <c r="BP27" i="8"/>
  <c r="BP26" i="8"/>
  <c r="BP25" i="8"/>
  <c r="BP24" i="8"/>
  <c r="BP23" i="8"/>
  <c r="BP22" i="8"/>
  <c r="BP21" i="8"/>
  <c r="BP20" i="8"/>
  <c r="BP19" i="8"/>
  <c r="BR34" i="8"/>
  <c r="BR33" i="8"/>
  <c r="BR32" i="8"/>
  <c r="BR31" i="8"/>
  <c r="BR30" i="8"/>
  <c r="BR29" i="8"/>
  <c r="BR28" i="8"/>
  <c r="BR27" i="8"/>
  <c r="BR26" i="8"/>
  <c r="BR25" i="8"/>
  <c r="BR24" i="8"/>
  <c r="BR23" i="8"/>
  <c r="BR22" i="8"/>
  <c r="BR21" i="8"/>
  <c r="BR20" i="8"/>
  <c r="BR19" i="8"/>
  <c r="BT33" i="8"/>
  <c r="BT32" i="8"/>
  <c r="BT31" i="8"/>
  <c r="BT30" i="8"/>
  <c r="BT29" i="8"/>
  <c r="BT28" i="8"/>
  <c r="BT27" i="8"/>
  <c r="BT26" i="8"/>
  <c r="BT25" i="8"/>
  <c r="BT24" i="8"/>
  <c r="BT23" i="8"/>
  <c r="BT22" i="8"/>
  <c r="BT21" i="8"/>
  <c r="BT20" i="8"/>
  <c r="BT19" i="8"/>
  <c r="BT34" i="8"/>
  <c r="BV34" i="8"/>
  <c r="BV33" i="8"/>
  <c r="BV32" i="8"/>
  <c r="BV31" i="8"/>
  <c r="BV30" i="8"/>
  <c r="BV29" i="8"/>
  <c r="BV28" i="8"/>
  <c r="BV27" i="8"/>
  <c r="BV26" i="8"/>
  <c r="BV25" i="8"/>
  <c r="BV24" i="8"/>
  <c r="BV23" i="8"/>
  <c r="BV22" i="8"/>
  <c r="BV21" i="8"/>
  <c r="BV20" i="8"/>
  <c r="BV19" i="8"/>
  <c r="BX34" i="8"/>
  <c r="BX33" i="8"/>
  <c r="BX32" i="8"/>
  <c r="BX31" i="8"/>
  <c r="BX30" i="8"/>
  <c r="BX29" i="8"/>
  <c r="BX28" i="8"/>
  <c r="BX27" i="8"/>
  <c r="BX26" i="8"/>
  <c r="BX25" i="8"/>
  <c r="BX24" i="8"/>
  <c r="BX23" i="8"/>
  <c r="BX22" i="8"/>
  <c r="BX21" i="8"/>
  <c r="BX20" i="8"/>
  <c r="BX19" i="8"/>
  <c r="BZ34" i="8"/>
  <c r="BZ33" i="8"/>
  <c r="BZ32" i="8"/>
  <c r="BZ31" i="8"/>
  <c r="BZ30" i="8"/>
  <c r="BZ29" i="8"/>
  <c r="BZ28" i="8"/>
  <c r="BZ27" i="8"/>
  <c r="BZ26" i="8"/>
  <c r="BZ25" i="8"/>
  <c r="BZ24" i="8"/>
  <c r="BZ23" i="8"/>
  <c r="BZ22" i="8"/>
  <c r="BZ21" i="8"/>
  <c r="BZ20" i="8"/>
  <c r="BZ19" i="8"/>
  <c r="CB33" i="8"/>
  <c r="CB32" i="8"/>
  <c r="CB31" i="8"/>
  <c r="CB30" i="8"/>
  <c r="CB29" i="8"/>
  <c r="CB28" i="8"/>
  <c r="CB27" i="8"/>
  <c r="CB26" i="8"/>
  <c r="CB25" i="8"/>
  <c r="CB24" i="8"/>
  <c r="CB23" i="8"/>
  <c r="CB22" i="8"/>
  <c r="CB21" i="8"/>
  <c r="CB20" i="8"/>
  <c r="CB19" i="8"/>
  <c r="CB34" i="8"/>
  <c r="CD34" i="8"/>
  <c r="CD33" i="8"/>
  <c r="CD32" i="8"/>
  <c r="CD31" i="8"/>
  <c r="CD30" i="8"/>
  <c r="CD29" i="8"/>
  <c r="CD28" i="8"/>
  <c r="CD27" i="8"/>
  <c r="CD26" i="8"/>
  <c r="CD25" i="8"/>
  <c r="CD24" i="8"/>
  <c r="CD23" i="8"/>
  <c r="CD22" i="8"/>
  <c r="CD21" i="8"/>
  <c r="CD20" i="8"/>
  <c r="CD19" i="8"/>
  <c r="CF34" i="8"/>
  <c r="CF33" i="8"/>
  <c r="CF32" i="8"/>
  <c r="CF31" i="8"/>
  <c r="CF30" i="8"/>
  <c r="CF29" i="8"/>
  <c r="CF28" i="8"/>
  <c r="CF27" i="8"/>
  <c r="CF26" i="8"/>
  <c r="CF25" i="8"/>
  <c r="CF24" i="8"/>
  <c r="CF23" i="8"/>
  <c r="CF22" i="8"/>
  <c r="CF21" i="8"/>
  <c r="CF20" i="8"/>
  <c r="CF19" i="8"/>
  <c r="CH34" i="8"/>
  <c r="CH33" i="8"/>
  <c r="CH32" i="8"/>
  <c r="CH31" i="8"/>
  <c r="CH30" i="8"/>
  <c r="CH29" i="8"/>
  <c r="CH28" i="8"/>
  <c r="CH27" i="8"/>
  <c r="CH26" i="8"/>
  <c r="CH25" i="8"/>
  <c r="CH24" i="8"/>
  <c r="CH23" i="8"/>
  <c r="CH22" i="8"/>
  <c r="CH21" i="8"/>
  <c r="CH20" i="8"/>
  <c r="CH19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B19" i="8"/>
  <c r="C19" i="8"/>
  <c r="D19" i="8"/>
  <c r="E19" i="8"/>
  <c r="B20" i="8"/>
  <c r="C20" i="8"/>
  <c r="D20" i="8"/>
  <c r="E20" i="8"/>
  <c r="B21" i="8"/>
  <c r="C21" i="8"/>
  <c r="D21" i="8"/>
  <c r="E21" i="8"/>
  <c r="B22" i="8"/>
  <c r="C22" i="8"/>
  <c r="D22" i="8"/>
  <c r="E22" i="8"/>
  <c r="B23" i="8"/>
  <c r="C23" i="8"/>
  <c r="D23" i="8"/>
  <c r="E23" i="8"/>
  <c r="B24" i="8"/>
  <c r="C24" i="8"/>
  <c r="D24" i="8"/>
  <c r="E24" i="8"/>
  <c r="B25" i="8"/>
  <c r="C25" i="8"/>
  <c r="D25" i="8"/>
  <c r="E25" i="8"/>
  <c r="B26" i="8"/>
  <c r="C26" i="8"/>
  <c r="D26" i="8"/>
  <c r="E26" i="8"/>
  <c r="B27" i="8"/>
  <c r="C27" i="8"/>
  <c r="D27" i="8"/>
  <c r="E27" i="8"/>
  <c r="B28" i="8"/>
  <c r="C28" i="8"/>
  <c r="D28" i="8"/>
  <c r="E28" i="8"/>
  <c r="B29" i="8"/>
  <c r="C29" i="8"/>
  <c r="D29" i="8"/>
  <c r="E29" i="8"/>
  <c r="B30" i="8"/>
  <c r="C30" i="8"/>
  <c r="D30" i="8"/>
  <c r="E30" i="8"/>
  <c r="B31" i="8"/>
  <c r="C31" i="8"/>
  <c r="D31" i="8"/>
  <c r="E31" i="8"/>
  <c r="B32" i="8"/>
  <c r="C32" i="8"/>
  <c r="D32" i="8"/>
  <c r="E32" i="8"/>
  <c r="B33" i="8"/>
  <c r="C33" i="8"/>
  <c r="D33" i="8"/>
  <c r="E33" i="8"/>
  <c r="B34" i="8"/>
  <c r="C34" i="8"/>
  <c r="D34" i="8"/>
  <c r="E34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Z15" i="8"/>
  <c r="AA15" i="8"/>
  <c r="AB15" i="8"/>
  <c r="AC15" i="8"/>
  <c r="AD15" i="8"/>
  <c r="AE15" i="8"/>
  <c r="AF15" i="8"/>
  <c r="AG15" i="8"/>
  <c r="AH15" i="8"/>
  <c r="AI15" i="8"/>
  <c r="AJ15" i="8"/>
  <c r="AK15" i="8"/>
  <c r="AL15" i="8"/>
  <c r="AM15" i="8"/>
  <c r="AN15" i="8"/>
  <c r="AO15" i="8"/>
  <c r="AP15" i="8"/>
  <c r="AQ15" i="8"/>
  <c r="AR15" i="8"/>
  <c r="AS15" i="8"/>
  <c r="AT15" i="8"/>
  <c r="AU15" i="8"/>
  <c r="AV15" i="8"/>
  <c r="AW15" i="8"/>
  <c r="AX15" i="8"/>
  <c r="AY15" i="8"/>
  <c r="AZ15" i="8"/>
  <c r="BA15" i="8"/>
  <c r="BB15" i="8"/>
  <c r="BC15" i="8"/>
  <c r="BD15" i="8"/>
  <c r="BE15" i="8"/>
  <c r="BF15" i="8"/>
  <c r="BG15" i="8"/>
  <c r="BH15" i="8"/>
  <c r="BI15" i="8"/>
  <c r="BJ15" i="8"/>
  <c r="BK15" i="8"/>
  <c r="BL15" i="8"/>
  <c r="BM15" i="8"/>
  <c r="BN15" i="8"/>
  <c r="BO15" i="8"/>
  <c r="BP15" i="8"/>
  <c r="BQ15" i="8"/>
  <c r="BR15" i="8"/>
  <c r="BS15" i="8"/>
  <c r="BT15" i="8"/>
  <c r="BU15" i="8"/>
  <c r="BV15" i="8"/>
  <c r="BW15" i="8"/>
  <c r="BX15" i="8"/>
  <c r="BY15" i="8"/>
  <c r="BZ15" i="8"/>
  <c r="CA15" i="8"/>
  <c r="CB15" i="8"/>
  <c r="CC15" i="8"/>
  <c r="CD15" i="8"/>
  <c r="CE15" i="8"/>
  <c r="CF15" i="8"/>
  <c r="CG15" i="8"/>
  <c r="CH15" i="8"/>
  <c r="CI15" i="8"/>
  <c r="CJ15" i="8"/>
  <c r="CK15" i="8"/>
  <c r="CL15" i="8"/>
  <c r="CM15" i="8"/>
  <c r="G15" i="8"/>
  <c r="P12" i="8"/>
  <c r="P10" i="8"/>
  <c r="P9" i="8"/>
  <c r="P8" i="8"/>
  <c r="AD9" i="8"/>
  <c r="R7" i="8"/>
  <c r="P4" i="8"/>
  <c r="G131" i="3"/>
  <c r="K136" i="3"/>
  <c r="G135" i="3"/>
  <c r="I10" i="3"/>
  <c r="I9" i="3"/>
  <c r="A7" i="3"/>
  <c r="A1" i="8"/>
  <c r="CS124" i="8" l="1"/>
  <c r="CT113" i="8"/>
  <c r="CU125" i="8"/>
  <c r="CU108" i="8"/>
  <c r="CT107" i="8"/>
  <c r="CU109" i="8"/>
  <c r="CT115" i="8"/>
  <c r="CT114" i="8"/>
  <c r="CU118" i="8"/>
  <c r="CT119" i="8"/>
  <c r="CT117" i="8"/>
  <c r="CT111" i="8"/>
  <c r="CU120" i="8"/>
  <c r="CT123" i="8"/>
  <c r="CS110" i="8"/>
  <c r="CU112" i="8"/>
  <c r="CS116" i="8"/>
  <c r="CU121" i="8"/>
  <c r="CT126" i="8"/>
  <c r="CS127" i="8"/>
  <c r="CU104" i="8"/>
  <c r="CT125" i="8"/>
  <c r="CT109" i="8"/>
  <c r="CS101" i="8"/>
  <c r="CT106" i="8"/>
  <c r="CS111" i="8"/>
  <c r="CU123" i="8"/>
  <c r="CT102" i="8"/>
  <c r="CT121" i="8"/>
  <c r="CU127" i="8"/>
  <c r="CT124" i="8"/>
  <c r="CU113" i="8"/>
  <c r="K107" i="5" s="1"/>
  <c r="CT122" i="8"/>
  <c r="CS108" i="8"/>
  <c r="CU107" i="8"/>
  <c r="CT101" i="8"/>
  <c r="CU115" i="8"/>
  <c r="CU114" i="8"/>
  <c r="CU106" i="8"/>
  <c r="K100" i="5" s="1"/>
  <c r="CU119" i="8"/>
  <c r="CU117" i="8"/>
  <c r="CT105" i="8"/>
  <c r="CS120" i="8"/>
  <c r="CS123" i="8"/>
  <c r="CU102" i="8"/>
  <c r="K96" i="5" s="1"/>
  <c r="CS112" i="8"/>
  <c r="CT116" i="8"/>
  <c r="CS103" i="8"/>
  <c r="CU126" i="8"/>
  <c r="CT127" i="8"/>
  <c r="CS113" i="8"/>
  <c r="CS107" i="8"/>
  <c r="CS114" i="8"/>
  <c r="CT118" i="8"/>
  <c r="CS117" i="8"/>
  <c r="CS105" i="8"/>
  <c r="CU110" i="8"/>
  <c r="CU116" i="8"/>
  <c r="CU103" i="8"/>
  <c r="K97" i="5" s="1"/>
  <c r="CT104" i="8"/>
  <c r="CU124" i="8"/>
  <c r="CS125" i="8"/>
  <c r="CU122" i="8"/>
  <c r="CT108" i="8"/>
  <c r="CS109" i="8"/>
  <c r="CU101" i="8"/>
  <c r="K95" i="5" s="1"/>
  <c r="CS115" i="8"/>
  <c r="CS118" i="8"/>
  <c r="CS106" i="8"/>
  <c r="CS119" i="8"/>
  <c r="CU111" i="8"/>
  <c r="CU105" i="8"/>
  <c r="K99" i="5" s="1"/>
  <c r="CT120" i="8"/>
  <c r="CT110" i="8"/>
  <c r="CS102" i="8"/>
  <c r="CT112" i="8"/>
  <c r="CS121" i="8"/>
  <c r="CT103" i="8"/>
  <c r="CS126" i="8"/>
  <c r="CS104" i="8"/>
  <c r="CS122" i="8"/>
  <c r="CG129" i="8"/>
  <c r="CH129" i="8"/>
  <c r="CF129" i="8"/>
  <c r="CE129" i="8"/>
  <c r="CC129" i="8"/>
  <c r="CD129" i="8"/>
  <c r="CB129" i="8"/>
  <c r="CA129" i="8"/>
  <c r="BY129" i="8"/>
  <c r="BZ129" i="8"/>
  <c r="BX129" i="8"/>
  <c r="BW129" i="8"/>
  <c r="BV129" i="8"/>
  <c r="BU129" i="8"/>
  <c r="BT129" i="8"/>
  <c r="BS129" i="8"/>
  <c r="BQ129" i="8"/>
  <c r="BR129" i="8"/>
  <c r="BP129" i="8"/>
  <c r="BO129" i="8"/>
  <c r="BN129" i="8"/>
  <c r="BM129" i="8"/>
  <c r="BL129" i="8"/>
  <c r="BK129" i="8"/>
  <c r="BI129" i="8"/>
  <c r="BJ129" i="8"/>
  <c r="BH129" i="8"/>
  <c r="BG129" i="8"/>
  <c r="BE129" i="8"/>
  <c r="BF129" i="8"/>
  <c r="BD129" i="8"/>
  <c r="BC129" i="8"/>
  <c r="BA129" i="8"/>
  <c r="BB129" i="8"/>
  <c r="AZ129" i="8"/>
  <c r="AY129" i="8"/>
  <c r="AX129" i="8"/>
  <c r="AW129" i="8"/>
  <c r="AV129" i="8"/>
  <c r="AU129" i="8"/>
  <c r="AT129" i="8"/>
  <c r="AS129" i="8"/>
  <c r="AR129" i="8"/>
  <c r="AQ129" i="8"/>
  <c r="AP129" i="8"/>
  <c r="AO129" i="8"/>
  <c r="AN129" i="8"/>
  <c r="AM129" i="8"/>
  <c r="AL129" i="8"/>
  <c r="AK129" i="8"/>
  <c r="AJ129" i="8"/>
  <c r="AI129" i="8"/>
  <c r="AH129" i="8"/>
  <c r="AG129" i="8"/>
  <c r="AF129" i="8"/>
  <c r="AE129" i="8"/>
  <c r="AC129" i="8"/>
  <c r="AD129" i="8"/>
  <c r="AB129" i="8"/>
  <c r="AA129" i="8"/>
  <c r="Z129" i="8"/>
  <c r="Y129" i="8"/>
  <c r="X129" i="8"/>
  <c r="W129" i="8"/>
  <c r="U129" i="8"/>
  <c r="V129" i="8"/>
  <c r="T129" i="8"/>
  <c r="S129" i="8"/>
  <c r="R129" i="8"/>
  <c r="Q129" i="8"/>
  <c r="P129" i="8"/>
  <c r="O129" i="8"/>
  <c r="N129" i="8"/>
  <c r="M129" i="8"/>
  <c r="L129" i="8"/>
  <c r="K129" i="8"/>
  <c r="I129" i="8"/>
  <c r="J129" i="8"/>
  <c r="G129" i="8"/>
  <c r="H129" i="8"/>
  <c r="H131" i="8" s="1"/>
  <c r="CT38" i="8"/>
  <c r="CS86" i="8"/>
  <c r="CS35" i="8"/>
  <c r="CS97" i="8"/>
  <c r="CU72" i="8"/>
  <c r="K66" i="5" s="1"/>
  <c r="CT76" i="8"/>
  <c r="CS128" i="8"/>
  <c r="CU56" i="8"/>
  <c r="K50" i="5" s="1"/>
  <c r="CS88" i="8"/>
  <c r="CS89" i="8"/>
  <c r="CT66" i="8"/>
  <c r="CU37" i="8"/>
  <c r="K31" i="5" s="1"/>
  <c r="CT75" i="8"/>
  <c r="CS90" i="8"/>
  <c r="CS99" i="8"/>
  <c r="CT87" i="8"/>
  <c r="CU65" i="8"/>
  <c r="K59" i="5" s="1"/>
  <c r="CU79" i="8"/>
  <c r="K73" i="5" s="1"/>
  <c r="CT93" i="8"/>
  <c r="CU100" i="8"/>
  <c r="K94" i="5" s="1"/>
  <c r="CS92" i="8"/>
  <c r="CS84" i="8"/>
  <c r="K106" i="5"/>
  <c r="CU82" i="8"/>
  <c r="K76" i="5" s="1"/>
  <c r="CT53" i="8"/>
  <c r="CT71" i="8"/>
  <c r="CU77" i="8"/>
  <c r="K71" i="5" s="1"/>
  <c r="CS50" i="8"/>
  <c r="CT95" i="8"/>
  <c r="K119" i="5"/>
  <c r="CS98" i="8"/>
  <c r="CU41" i="8"/>
  <c r="K35" i="5" s="1"/>
  <c r="CU55" i="8"/>
  <c r="K49" i="5" s="1"/>
  <c r="CT45" i="8"/>
  <c r="K112" i="5"/>
  <c r="CS47" i="8"/>
  <c r="CU40" i="8"/>
  <c r="K34" i="5" s="1"/>
  <c r="CT48" i="8"/>
  <c r="CU52" i="8"/>
  <c r="K46" i="5" s="1"/>
  <c r="CT36" i="8"/>
  <c r="CS59" i="8"/>
  <c r="CT74" i="8"/>
  <c r="K113" i="5"/>
  <c r="CS62" i="8"/>
  <c r="CT39" i="8"/>
  <c r="K101" i="5"/>
  <c r="CS43" i="8"/>
  <c r="CT63" i="8"/>
  <c r="CU61" i="8"/>
  <c r="K55" i="5" s="1"/>
  <c r="CS85" i="8"/>
  <c r="CT70" i="8"/>
  <c r="CU94" i="8"/>
  <c r="K88" i="5" s="1"/>
  <c r="CS67" i="8"/>
  <c r="CT42" i="8"/>
  <c r="CU54" i="8"/>
  <c r="K48" i="5" s="1"/>
  <c r="CU60" i="8"/>
  <c r="K54" i="5" s="1"/>
  <c r="CT80" i="8"/>
  <c r="CS44" i="8"/>
  <c r="CU68" i="8"/>
  <c r="K62" i="5" s="1"/>
  <c r="CU38" i="8"/>
  <c r="K32" i="5" s="1"/>
  <c r="CT91" i="8"/>
  <c r="K120" i="5"/>
  <c r="K104" i="5"/>
  <c r="CT97" i="8"/>
  <c r="CT72" i="8"/>
  <c r="CS76" i="8"/>
  <c r="CU64" i="8"/>
  <c r="K58" i="5" s="1"/>
  <c r="CS56" i="8"/>
  <c r="CT88" i="8"/>
  <c r="CU66" i="8"/>
  <c r="K60" i="5" s="1"/>
  <c r="CS37" i="8"/>
  <c r="CU75" i="8"/>
  <c r="K69" i="5" s="1"/>
  <c r="CU90" i="8"/>
  <c r="K84" i="5" s="1"/>
  <c r="CT73" i="8"/>
  <c r="CU87" i="8"/>
  <c r="K81" i="5" s="1"/>
  <c r="CT83" i="8"/>
  <c r="CT65" i="8"/>
  <c r="CS79" i="8"/>
  <c r="K114" i="5"/>
  <c r="CS100" i="8"/>
  <c r="CT92" i="8"/>
  <c r="K110" i="5"/>
  <c r="CS82" i="8"/>
  <c r="CT57" i="8"/>
  <c r="CU71" i="8"/>
  <c r="K65" i="5" s="1"/>
  <c r="CS77" i="8"/>
  <c r="CU81" i="8"/>
  <c r="K75" i="5" s="1"/>
  <c r="CU95" i="8"/>
  <c r="K89" i="5" s="1"/>
  <c r="CS41" i="8"/>
  <c r="CS55" i="8"/>
  <c r="CT46" i="8"/>
  <c r="CT78" i="8"/>
  <c r="CS40" i="8"/>
  <c r="K98" i="5"/>
  <c r="CT52" i="8"/>
  <c r="CS36" i="8"/>
  <c r="CU74" i="8"/>
  <c r="K68" i="5" s="1"/>
  <c r="CU39" i="8"/>
  <c r="K33" i="5" s="1"/>
  <c r="CU49" i="8"/>
  <c r="K43" i="5" s="1"/>
  <c r="CU63" i="8"/>
  <c r="K57" i="5" s="1"/>
  <c r="CS61" i="8"/>
  <c r="CT58" i="8"/>
  <c r="CU70" i="8"/>
  <c r="K64" i="5" s="1"/>
  <c r="CS94" i="8"/>
  <c r="CT69" i="8"/>
  <c r="CU42" i="8"/>
  <c r="K36" i="5" s="1"/>
  <c r="CS54" i="8"/>
  <c r="CT51" i="8"/>
  <c r="CT60" i="8"/>
  <c r="CS80" i="8"/>
  <c r="CU96" i="8"/>
  <c r="K90" i="5" s="1"/>
  <c r="CS68" i="8"/>
  <c r="CS38" i="8"/>
  <c r="CT86" i="8"/>
  <c r="CU91" i="8"/>
  <c r="K85" i="5" s="1"/>
  <c r="CT35" i="8"/>
  <c r="K111" i="5"/>
  <c r="K108" i="5"/>
  <c r="CS72" i="8"/>
  <c r="CU128" i="8"/>
  <c r="K122" i="5" s="1"/>
  <c r="CT64" i="8"/>
  <c r="CT56" i="8"/>
  <c r="CT89" i="8"/>
  <c r="CS66" i="8"/>
  <c r="K121" i="5"/>
  <c r="CS75" i="8"/>
  <c r="CT99" i="8"/>
  <c r="CU73" i="8"/>
  <c r="K67" i="5" s="1"/>
  <c r="CS87" i="8"/>
  <c r="CU83" i="8"/>
  <c r="K77" i="5" s="1"/>
  <c r="CS65" i="8"/>
  <c r="CU93" i="8"/>
  <c r="K87" i="5" s="1"/>
  <c r="CT100" i="8"/>
  <c r="CU84" i="8"/>
  <c r="K78" i="5" s="1"/>
  <c r="CS53" i="8"/>
  <c r="CU57" i="8"/>
  <c r="K51" i="5" s="1"/>
  <c r="CS71" i="8"/>
  <c r="CT50" i="8"/>
  <c r="CT81" i="8"/>
  <c r="CS95" i="8"/>
  <c r="CT98" i="8"/>
  <c r="CT41" i="8"/>
  <c r="CU45" i="8"/>
  <c r="K39" i="5" s="1"/>
  <c r="CU46" i="8"/>
  <c r="K40" i="5" s="1"/>
  <c r="CT47" i="8"/>
  <c r="CU78" i="8"/>
  <c r="K72" i="5" s="1"/>
  <c r="CT40" i="8"/>
  <c r="CU48" i="8"/>
  <c r="K42" i="5" s="1"/>
  <c r="CS52" i="8"/>
  <c r="CT59" i="8"/>
  <c r="K109" i="5"/>
  <c r="CS74" i="8"/>
  <c r="CT62" i="8"/>
  <c r="CS39" i="8"/>
  <c r="CT43" i="8"/>
  <c r="CS49" i="8"/>
  <c r="CS63" i="8"/>
  <c r="CT85" i="8"/>
  <c r="CS58" i="8"/>
  <c r="CS70" i="8"/>
  <c r="CT67" i="8"/>
  <c r="CS69" i="8"/>
  <c r="CS42" i="8"/>
  <c r="CU51" i="8"/>
  <c r="K45" i="5" s="1"/>
  <c r="CS60" i="8"/>
  <c r="CU44" i="8"/>
  <c r="K38" i="5" s="1"/>
  <c r="CT96" i="8"/>
  <c r="CT68" i="8"/>
  <c r="CU86" i="8"/>
  <c r="K80" i="5" s="1"/>
  <c r="CS91" i="8"/>
  <c r="CU35" i="8"/>
  <c r="K29" i="5" s="1"/>
  <c r="CU97" i="8"/>
  <c r="K91" i="5" s="1"/>
  <c r="K105" i="5"/>
  <c r="CU76" i="8"/>
  <c r="K70" i="5" s="1"/>
  <c r="CT128" i="8"/>
  <c r="CS64" i="8"/>
  <c r="CU88" i="8"/>
  <c r="K82" i="5" s="1"/>
  <c r="CU89" i="8"/>
  <c r="K83" i="5" s="1"/>
  <c r="CT37" i="8"/>
  <c r="CT90" i="8"/>
  <c r="CU99" i="8"/>
  <c r="K93" i="5" s="1"/>
  <c r="CS73" i="8"/>
  <c r="K103" i="5"/>
  <c r="K115" i="5"/>
  <c r="CS83" i="8"/>
  <c r="CT79" i="8"/>
  <c r="CS93" i="8"/>
  <c r="CU92" i="8"/>
  <c r="K86" i="5" s="1"/>
  <c r="CT84" i="8"/>
  <c r="CT82" i="8"/>
  <c r="CU53" i="8"/>
  <c r="K47" i="5" s="1"/>
  <c r="CS57" i="8"/>
  <c r="CT77" i="8"/>
  <c r="CU50" i="8"/>
  <c r="K44" i="5" s="1"/>
  <c r="CS81" i="8"/>
  <c r="CU98" i="8"/>
  <c r="K92" i="5" s="1"/>
  <c r="K116" i="5"/>
  <c r="CT55" i="8"/>
  <c r="CS45" i="8"/>
  <c r="CS46" i="8"/>
  <c r="CU47" i="8"/>
  <c r="K41" i="5" s="1"/>
  <c r="CS78" i="8"/>
  <c r="K118" i="5"/>
  <c r="CS48" i="8"/>
  <c r="CU36" i="8"/>
  <c r="K30" i="5" s="1"/>
  <c r="CU59" i="8"/>
  <c r="K53" i="5" s="1"/>
  <c r="CU62" i="8"/>
  <c r="K56" i="5" s="1"/>
  <c r="CU43" i="8"/>
  <c r="K37" i="5" s="1"/>
  <c r="CT49" i="8"/>
  <c r="CT61" i="8"/>
  <c r="CU85" i="8"/>
  <c r="K79" i="5" s="1"/>
  <c r="CU58" i="8"/>
  <c r="K52" i="5" s="1"/>
  <c r="CT94" i="8"/>
  <c r="CU67" i="8"/>
  <c r="K61" i="5" s="1"/>
  <c r="CU69" i="8"/>
  <c r="K63" i="5" s="1"/>
  <c r="CT54" i="8"/>
  <c r="K117" i="5"/>
  <c r="CS51" i="8"/>
  <c r="CU80" i="8"/>
  <c r="K74" i="5" s="1"/>
  <c r="CT44" i="8"/>
  <c r="CS96" i="8"/>
  <c r="K102" i="5"/>
  <c r="J130" i="8" l="1"/>
  <c r="CM130" i="8"/>
  <c r="CM131" i="8" s="1"/>
  <c r="G131" i="8"/>
  <c r="V138" i="8"/>
  <c r="AJ130" i="8"/>
  <c r="CL130" i="8"/>
  <c r="CF130" i="8"/>
  <c r="CK130" i="8"/>
  <c r="CI130" i="8"/>
  <c r="CG130" i="8"/>
  <c r="CE130" i="8"/>
  <c r="CC130" i="8"/>
  <c r="CA130" i="8"/>
  <c r="BY130" i="8"/>
  <c r="BW130" i="8"/>
  <c r="BU130" i="8"/>
  <c r="BS130" i="8"/>
  <c r="BQ130" i="8"/>
  <c r="BO130" i="8"/>
  <c r="BM130" i="8"/>
  <c r="BK130" i="8"/>
  <c r="BI130" i="8"/>
  <c r="BG130" i="8"/>
  <c r="BE130" i="8"/>
  <c r="BC130" i="8"/>
  <c r="BA130" i="8"/>
  <c r="AY130" i="8"/>
  <c r="AW130" i="8"/>
  <c r="AU130" i="8"/>
  <c r="AS130" i="8"/>
  <c r="AQ130" i="8"/>
  <c r="AO130" i="8"/>
  <c r="AM130" i="8"/>
  <c r="AK130" i="8"/>
  <c r="AI130" i="8"/>
  <c r="AG130" i="8"/>
  <c r="AE130" i="8"/>
  <c r="AC130" i="8"/>
  <c r="AA130" i="8"/>
  <c r="Y130" i="8"/>
  <c r="W130" i="8"/>
  <c r="U130" i="8"/>
  <c r="S130" i="8"/>
  <c r="Q130" i="8"/>
  <c r="O130" i="8"/>
  <c r="M130" i="8"/>
  <c r="K130" i="8"/>
  <c r="I130" i="8"/>
  <c r="CJ130" i="8"/>
  <c r="CH130" i="8"/>
  <c r="CD130" i="8"/>
  <c r="CB130" i="8"/>
  <c r="BZ130" i="8"/>
  <c r="BX130" i="8"/>
  <c r="BV130" i="8"/>
  <c r="BT130" i="8"/>
  <c r="BR130" i="8"/>
  <c r="BP130" i="8"/>
  <c r="BN130" i="8"/>
  <c r="BL130" i="8"/>
  <c r="BJ130" i="8"/>
  <c r="BH130" i="8"/>
  <c r="BF130" i="8"/>
  <c r="BD130" i="8"/>
  <c r="BB130" i="8"/>
  <c r="AZ130" i="8"/>
  <c r="AX130" i="8"/>
  <c r="AV130" i="8"/>
  <c r="AT130" i="8"/>
  <c r="AR130" i="8"/>
  <c r="AP130" i="8"/>
  <c r="AN130" i="8"/>
  <c r="AL130" i="8"/>
  <c r="AH130" i="8"/>
  <c r="AF130" i="8"/>
  <c r="AD130" i="8"/>
  <c r="AB130" i="8"/>
  <c r="Z130" i="8"/>
  <c r="X130" i="8"/>
  <c r="V130" i="8"/>
  <c r="T130" i="8"/>
  <c r="R130" i="8"/>
  <c r="P130" i="8"/>
  <c r="N130" i="8"/>
  <c r="L130" i="8"/>
  <c r="V139" i="8" l="1"/>
  <c r="V143" i="8" s="1"/>
  <c r="AD147" i="8"/>
  <c r="AD148" i="8"/>
  <c r="L131" i="8"/>
  <c r="K131" i="8"/>
  <c r="O131" i="8"/>
  <c r="P131" i="8"/>
  <c r="T131" i="8"/>
  <c r="S131" i="8"/>
  <c r="AB131" i="8"/>
  <c r="AA131" i="8"/>
  <c r="AF131" i="8"/>
  <c r="AE131" i="8"/>
  <c r="AJ131" i="8"/>
  <c r="AI131" i="8"/>
  <c r="AM131" i="8"/>
  <c r="AN131" i="8"/>
  <c r="AR131" i="8"/>
  <c r="AQ131" i="8"/>
  <c r="AV131" i="8"/>
  <c r="AU131" i="8"/>
  <c r="AY131" i="8"/>
  <c r="AZ131" i="8"/>
  <c r="BC131" i="8"/>
  <c r="BD131" i="8"/>
  <c r="BG131" i="8"/>
  <c r="BH131" i="8"/>
  <c r="BK131" i="8"/>
  <c r="BL131" i="8"/>
  <c r="BO131" i="8"/>
  <c r="BP131" i="8"/>
  <c r="BT131" i="8"/>
  <c r="BS131" i="8"/>
  <c r="BX131" i="8"/>
  <c r="BW131" i="8"/>
  <c r="CB131" i="8"/>
  <c r="CA131" i="8"/>
  <c r="CF131" i="8"/>
  <c r="CE131" i="8"/>
  <c r="CI131" i="8"/>
  <c r="CJ131" i="8"/>
  <c r="M131" i="8"/>
  <c r="N131" i="8"/>
  <c r="Q131" i="8"/>
  <c r="R131" i="8"/>
  <c r="Y131" i="8"/>
  <c r="Z131" i="8"/>
  <c r="AD131" i="8"/>
  <c r="AC131" i="8"/>
  <c r="AH131" i="8"/>
  <c r="AG131" i="8"/>
  <c r="AL131" i="8"/>
  <c r="AK131" i="8"/>
  <c r="AP131" i="8"/>
  <c r="AO131" i="8"/>
  <c r="AT131" i="8"/>
  <c r="AS131" i="8"/>
  <c r="AW131" i="8"/>
  <c r="AX131" i="8"/>
  <c r="BA131" i="8"/>
  <c r="BB131" i="8"/>
  <c r="BE131" i="8"/>
  <c r="BF131" i="8"/>
  <c r="BI131" i="8"/>
  <c r="BJ131" i="8"/>
  <c r="BM131" i="8"/>
  <c r="BN131" i="8"/>
  <c r="BR131" i="8"/>
  <c r="BQ131" i="8"/>
  <c r="BV131" i="8"/>
  <c r="BU131" i="8"/>
  <c r="BZ131" i="8"/>
  <c r="BY131" i="8"/>
  <c r="CD131" i="8"/>
  <c r="CC131" i="8"/>
  <c r="CG131" i="8"/>
  <c r="CH131" i="8"/>
  <c r="CK131" i="8"/>
  <c r="CL131" i="8"/>
  <c r="I131" i="8"/>
  <c r="J131" i="8"/>
  <c r="X131" i="8"/>
  <c r="W131" i="8"/>
  <c r="V131" i="8"/>
  <c r="CN16" i="3"/>
  <c r="CN17" i="3"/>
  <c r="CN18" i="3"/>
  <c r="CN19" i="3"/>
  <c r="CN20" i="3"/>
  <c r="G17" i="5" s="1"/>
  <c r="CN21" i="3"/>
  <c r="G18" i="5" s="1"/>
  <c r="CN22" i="3"/>
  <c r="CN23" i="3"/>
  <c r="CN24" i="3"/>
  <c r="CN25" i="3"/>
  <c r="CN26" i="3"/>
  <c r="CN27" i="3"/>
  <c r="CN28" i="3"/>
  <c r="CN29" i="3"/>
  <c r="CN30" i="3"/>
  <c r="CN31" i="3"/>
  <c r="CQ31" i="3" l="1"/>
  <c r="CN34" i="8"/>
  <c r="CQ30" i="3"/>
  <c r="CN33" i="8"/>
  <c r="CQ29" i="3"/>
  <c r="CN32" i="8"/>
  <c r="CQ28" i="3"/>
  <c r="CN31" i="8"/>
  <c r="CQ27" i="3"/>
  <c r="CN30" i="8"/>
  <c r="CQ26" i="3"/>
  <c r="CN29" i="8"/>
  <c r="CQ25" i="3"/>
  <c r="CN28" i="8"/>
  <c r="CQ24" i="3"/>
  <c r="CN27" i="8"/>
  <c r="CQ23" i="3"/>
  <c r="CN26" i="8"/>
  <c r="CQ22" i="3"/>
  <c r="CN25" i="8"/>
  <c r="CQ21" i="3"/>
  <c r="J18" i="5" s="1"/>
  <c r="CN24" i="8"/>
  <c r="CQ20" i="3"/>
  <c r="J17" i="5" s="1"/>
  <c r="CN23" i="8"/>
  <c r="CQ19" i="3"/>
  <c r="CN22" i="8"/>
  <c r="CQ18" i="3"/>
  <c r="CN21" i="8"/>
  <c r="CQ17" i="3"/>
  <c r="CN20" i="8"/>
  <c r="CQ16" i="3"/>
  <c r="CN19" i="8"/>
  <c r="CO30" i="3"/>
  <c r="CO26" i="3"/>
  <c r="CO22" i="3"/>
  <c r="CO18" i="3"/>
  <c r="CO28" i="3"/>
  <c r="CO24" i="3"/>
  <c r="CO20" i="3"/>
  <c r="H17" i="5" s="1"/>
  <c r="CO16" i="3"/>
  <c r="H13" i="5" s="1"/>
  <c r="CO31" i="3"/>
  <c r="CO29" i="3"/>
  <c r="CO27" i="3"/>
  <c r="CO25" i="3"/>
  <c r="CO23" i="3"/>
  <c r="CO21" i="3"/>
  <c r="H18" i="5" s="1"/>
  <c r="CO19" i="3"/>
  <c r="CO17" i="3"/>
  <c r="U131" i="8"/>
  <c r="L120" i="5" l="1"/>
  <c r="L52" i="5"/>
  <c r="L44" i="5"/>
  <c r="L47" i="5"/>
  <c r="L30" i="5"/>
  <c r="L122" i="5"/>
  <c r="L21" i="5"/>
  <c r="L51" i="5"/>
  <c r="L48" i="5"/>
  <c r="L20" i="5"/>
  <c r="L86" i="5"/>
  <c r="L105" i="5"/>
  <c r="L58" i="5"/>
  <c r="L121" i="5"/>
  <c r="L13" i="5"/>
  <c r="L24" i="5"/>
  <c r="L71" i="5"/>
  <c r="L72" i="5"/>
  <c r="L34" i="5"/>
  <c r="L28" i="5"/>
  <c r="L97" i="5"/>
  <c r="L33" i="5"/>
  <c r="L91" i="5"/>
  <c r="L27" i="5"/>
  <c r="L54" i="5"/>
  <c r="L80" i="5"/>
  <c r="L117" i="5"/>
  <c r="L53" i="5"/>
  <c r="L101" i="5"/>
  <c r="L60" i="5"/>
  <c r="L16" i="5"/>
  <c r="L111" i="5"/>
  <c r="L115" i="5"/>
  <c r="L77" i="5"/>
  <c r="L92" i="5"/>
  <c r="L84" i="5"/>
  <c r="L29" i="5"/>
  <c r="L108" i="5"/>
  <c r="L103" i="5"/>
  <c r="L39" i="5"/>
  <c r="L66" i="5"/>
  <c r="L65" i="5"/>
  <c r="L59" i="5"/>
  <c r="L22" i="5"/>
  <c r="L85" i="5"/>
  <c r="L63" i="5"/>
  <c r="L79" i="5"/>
  <c r="L45" i="5"/>
  <c r="L14" i="5"/>
  <c r="L35" i="5"/>
  <c r="L118" i="5"/>
  <c r="L76" i="5"/>
  <c r="L87" i="5"/>
  <c r="L68" i="5"/>
  <c r="L49" i="5"/>
  <c r="L70" i="5"/>
  <c r="L69" i="5"/>
  <c r="L96" i="5"/>
  <c r="L78" i="5"/>
  <c r="L73" i="5"/>
  <c r="L88" i="5"/>
  <c r="L109" i="5"/>
  <c r="L98" i="5"/>
  <c r="L56" i="5"/>
  <c r="L15" i="5"/>
  <c r="L74" i="5"/>
  <c r="L99" i="5"/>
  <c r="L42" i="5"/>
  <c r="L61" i="5"/>
  <c r="L26" i="5"/>
  <c r="L89" i="5"/>
  <c r="L107" i="5"/>
  <c r="L119" i="5"/>
  <c r="L55" i="5"/>
  <c r="L94" i="5"/>
  <c r="L18" i="5"/>
  <c r="L106" i="5"/>
  <c r="L81" i="5"/>
  <c r="L17" i="5"/>
  <c r="L75" i="5"/>
  <c r="L100" i="5"/>
  <c r="L38" i="5"/>
  <c r="L40" i="5"/>
  <c r="L37" i="5"/>
  <c r="L25" i="5"/>
  <c r="L95" i="5"/>
  <c r="L93" i="5"/>
  <c r="L62" i="5"/>
  <c r="L67" i="5"/>
  <c r="L31" i="5"/>
  <c r="L104" i="5"/>
  <c r="L82" i="5"/>
  <c r="L116" i="5"/>
  <c r="L114" i="5"/>
  <c r="L110" i="5"/>
  <c r="L57" i="5"/>
  <c r="L19" i="5"/>
  <c r="L46" i="5"/>
  <c r="L83" i="5"/>
  <c r="L102" i="5"/>
  <c r="L32" i="5"/>
  <c r="L64" i="5"/>
  <c r="L23" i="5"/>
  <c r="L113" i="5"/>
  <c r="L36" i="5"/>
  <c r="L112" i="5"/>
  <c r="L90" i="5"/>
  <c r="L41" i="5"/>
  <c r="L50" i="5"/>
  <c r="L43" i="5"/>
  <c r="CO30" i="8"/>
  <c r="CO27" i="8"/>
  <c r="CO28" i="8"/>
  <c r="CO25" i="8"/>
  <c r="CO32" i="8"/>
  <c r="CO29" i="8"/>
  <c r="CO26" i="8"/>
  <c r="CO34" i="8"/>
  <c r="CO31" i="8"/>
  <c r="CO33" i="8"/>
  <c r="CO22" i="8"/>
  <c r="CO24" i="8"/>
  <c r="CO19" i="8"/>
  <c r="CO21" i="8"/>
  <c r="CO23" i="8"/>
  <c r="CO20" i="8"/>
  <c r="CR16" i="3"/>
  <c r="CQ19" i="8"/>
  <c r="CR19" i="8" s="1"/>
  <c r="CR17" i="3"/>
  <c r="CQ20" i="8"/>
  <c r="CR20" i="8" s="1"/>
  <c r="CR18" i="3"/>
  <c r="CQ21" i="8"/>
  <c r="CR21" i="8" s="1"/>
  <c r="CR19" i="3"/>
  <c r="CQ22" i="8"/>
  <c r="CR22" i="8" s="1"/>
  <c r="CR20" i="3"/>
  <c r="CQ23" i="8"/>
  <c r="CR23" i="8" s="1"/>
  <c r="CR21" i="3"/>
  <c r="CQ24" i="8"/>
  <c r="CR24" i="8" s="1"/>
  <c r="CR22" i="3"/>
  <c r="CQ25" i="8"/>
  <c r="CR25" i="8" s="1"/>
  <c r="CR23" i="3"/>
  <c r="CQ26" i="8"/>
  <c r="CR26" i="8" s="1"/>
  <c r="CR24" i="3"/>
  <c r="CQ27" i="8"/>
  <c r="CR27" i="8" s="1"/>
  <c r="CR25" i="3"/>
  <c r="CQ28" i="8"/>
  <c r="CR28" i="8" s="1"/>
  <c r="CR26" i="3"/>
  <c r="CQ29" i="8"/>
  <c r="CR29" i="8" s="1"/>
  <c r="CR27" i="3"/>
  <c r="CQ30" i="8"/>
  <c r="CR30" i="8" s="1"/>
  <c r="CR28" i="3"/>
  <c r="CQ31" i="8"/>
  <c r="CR31" i="8" s="1"/>
  <c r="CR29" i="3"/>
  <c r="CQ32" i="8"/>
  <c r="CR32" i="8" s="1"/>
  <c r="CR30" i="3"/>
  <c r="CQ33" i="8"/>
  <c r="CR33" i="8" s="1"/>
  <c r="CR31" i="3"/>
  <c r="CQ34" i="8"/>
  <c r="CR34" i="8" s="1"/>
  <c r="J13" i="5"/>
  <c r="V17" i="5" l="1"/>
  <c r="V21" i="5"/>
  <c r="V14" i="5"/>
  <c r="V18" i="5"/>
  <c r="V22" i="5"/>
  <c r="V15" i="5"/>
  <c r="V19" i="5"/>
  <c r="V16" i="5"/>
  <c r="V20" i="5"/>
  <c r="CQ126" i="3"/>
  <c r="CU34" i="8"/>
  <c r="K28" i="5" s="1"/>
  <c r="CT34" i="8"/>
  <c r="CS34" i="8"/>
  <c r="CU33" i="8"/>
  <c r="K27" i="5" s="1"/>
  <c r="CT33" i="8"/>
  <c r="CS33" i="8"/>
  <c r="CU32" i="8"/>
  <c r="K26" i="5" s="1"/>
  <c r="CT32" i="8"/>
  <c r="CS32" i="8"/>
  <c r="CU31" i="8"/>
  <c r="K25" i="5" s="1"/>
  <c r="CT31" i="8"/>
  <c r="CS31" i="8"/>
  <c r="CU30" i="8"/>
  <c r="K24" i="5" s="1"/>
  <c r="CT30" i="8"/>
  <c r="CS30" i="8"/>
  <c r="CU29" i="8"/>
  <c r="K23" i="5" s="1"/>
  <c r="CT29" i="8"/>
  <c r="CS29" i="8"/>
  <c r="CU28" i="8"/>
  <c r="K22" i="5" s="1"/>
  <c r="CT28" i="8"/>
  <c r="CS28" i="8"/>
  <c r="CU27" i="8"/>
  <c r="K21" i="5" s="1"/>
  <c r="CT27" i="8"/>
  <c r="CS27" i="8"/>
  <c r="CU26" i="8"/>
  <c r="K20" i="5" s="1"/>
  <c r="CT26" i="8"/>
  <c r="CS26" i="8"/>
  <c r="CU25" i="8"/>
  <c r="K19" i="5" s="1"/>
  <c r="CT25" i="8"/>
  <c r="CS25" i="8"/>
  <c r="CU24" i="8"/>
  <c r="K18" i="5" s="1"/>
  <c r="CT24" i="8"/>
  <c r="CS24" i="8"/>
  <c r="CU23" i="8"/>
  <c r="K17" i="5" s="1"/>
  <c r="CT23" i="8"/>
  <c r="CS23" i="8"/>
  <c r="CU22" i="8"/>
  <c r="K16" i="5" s="1"/>
  <c r="CT22" i="8"/>
  <c r="CS22" i="8"/>
  <c r="CU21" i="8"/>
  <c r="K15" i="5" s="1"/>
  <c r="CT21" i="8"/>
  <c r="CS21" i="8"/>
  <c r="CU20" i="8"/>
  <c r="K14" i="5" s="1"/>
  <c r="CT20" i="8"/>
  <c r="CS20" i="8"/>
  <c r="CU19" i="8"/>
  <c r="CT19" i="8"/>
  <c r="CS19" i="8"/>
  <c r="T13" i="5" l="1"/>
  <c r="K13" i="5"/>
  <c r="CY22" i="8"/>
  <c r="CY26" i="8"/>
  <c r="CY30" i="8"/>
  <c r="CY34" i="8"/>
  <c r="CY38" i="8"/>
  <c r="CY42" i="8"/>
  <c r="CY46" i="8"/>
  <c r="CY50" i="8"/>
  <c r="CY54" i="8"/>
  <c r="CY58" i="8"/>
  <c r="CY62" i="8"/>
  <c r="CY66" i="8"/>
  <c r="CY70" i="8"/>
  <c r="CY74" i="8"/>
  <c r="CY78" i="8"/>
  <c r="CY82" i="8"/>
  <c r="CY86" i="8"/>
  <c r="CY90" i="8"/>
  <c r="CY94" i="8"/>
  <c r="CY98" i="8"/>
  <c r="CY23" i="8"/>
  <c r="CY27" i="8"/>
  <c r="CY31" i="8"/>
  <c r="CY35" i="8"/>
  <c r="CY39" i="8"/>
  <c r="CY43" i="8"/>
  <c r="CY47" i="8"/>
  <c r="CY51" i="8"/>
  <c r="CY55" i="8"/>
  <c r="CY59" i="8"/>
  <c r="CY63" i="8"/>
  <c r="CY67" i="8"/>
  <c r="CY71" i="8"/>
  <c r="CY75" i="8"/>
  <c r="CY79" i="8"/>
  <c r="CY83" i="8"/>
  <c r="CY87" i="8"/>
  <c r="CY91" i="8"/>
  <c r="CY95" i="8"/>
  <c r="CY99" i="8"/>
  <c r="CY24" i="8"/>
  <c r="CY28" i="8"/>
  <c r="CY32" i="8"/>
  <c r="CY36" i="8"/>
  <c r="CY40" i="8"/>
  <c r="CY44" i="8"/>
  <c r="CY48" i="8"/>
  <c r="CY52" i="8"/>
  <c r="CY56" i="8"/>
  <c r="CY60" i="8"/>
  <c r="CY64" i="8"/>
  <c r="CY68" i="8"/>
  <c r="CY72" i="8"/>
  <c r="CY76" i="8"/>
  <c r="CY80" i="8"/>
  <c r="CY84" i="8"/>
  <c r="CY88" i="8"/>
  <c r="CY92" i="8"/>
  <c r="CY96" i="8"/>
  <c r="CY100" i="8"/>
  <c r="CY21" i="8"/>
  <c r="CY25" i="8"/>
  <c r="CY29" i="8"/>
  <c r="CY33" i="8"/>
  <c r="CY37" i="8"/>
  <c r="CY41" i="8"/>
  <c r="CY45" i="8"/>
  <c r="CY49" i="8"/>
  <c r="CY53" i="8"/>
  <c r="CY57" i="8"/>
  <c r="CY61" i="8"/>
  <c r="CY65" i="8"/>
  <c r="CY69" i="8"/>
  <c r="CY73" i="8"/>
  <c r="CY77" i="8"/>
  <c r="CY81" i="8"/>
  <c r="CY85" i="8"/>
  <c r="CY89" i="8"/>
  <c r="CY93" i="8"/>
  <c r="CY97" i="8"/>
  <c r="CQ129" i="8"/>
  <c r="CQ131" i="8" s="1"/>
  <c r="J127" i="5"/>
  <c r="J124" i="5"/>
  <c r="J125" i="5"/>
  <c r="J123" i="5"/>
  <c r="J126" i="5" l="1"/>
  <c r="V142" i="8"/>
  <c r="DH24" i="8" l="1"/>
  <c r="DH19" i="8"/>
  <c r="DH27" i="8"/>
  <c r="DH22" i="8"/>
  <c r="DH25" i="8"/>
  <c r="DH20" i="8"/>
  <c r="DH23" i="8"/>
  <c r="DH18" i="8"/>
  <c r="DH26" i="8"/>
  <c r="DH21" i="8"/>
  <c r="U13" i="5" l="1"/>
  <c r="U21" i="5"/>
  <c r="U19" i="5"/>
  <c r="U17" i="5"/>
  <c r="U15" i="5"/>
  <c r="U22" i="5"/>
  <c r="U20" i="5"/>
  <c r="U18" i="5"/>
  <c r="U16" i="5"/>
  <c r="U14" i="5"/>
  <c r="Q13" i="5" l="1"/>
  <c r="R13" i="5"/>
  <c r="S13" i="5"/>
  <c r="CD16" i="8"/>
  <c r="T14" i="5" l="1"/>
  <c r="Q14" i="5"/>
  <c r="S14" i="5"/>
  <c r="T18" i="5"/>
  <c r="S18" i="5"/>
  <c r="Q18" i="5"/>
  <c r="P20" i="5"/>
  <c r="R20" i="5"/>
  <c r="T22" i="5"/>
  <c r="P22" i="5"/>
  <c r="Q22" i="5"/>
  <c r="T20" i="5"/>
  <c r="Q21" i="5"/>
  <c r="R22" i="5"/>
  <c r="Q17" i="5"/>
  <c r="R18" i="5"/>
  <c r="Q16" i="5"/>
  <c r="P14" i="5"/>
  <c r="T15" i="5"/>
  <c r="R19" i="5"/>
  <c r="P21" i="5" l="1"/>
  <c r="R21" i="5"/>
  <c r="T21" i="5"/>
  <c r="T19" i="5"/>
  <c r="S19" i="5"/>
  <c r="S17" i="5"/>
  <c r="P17" i="5"/>
  <c r="T17" i="5"/>
  <c r="S15" i="5"/>
  <c r="P15" i="5"/>
  <c r="T16" i="5"/>
  <c r="R16" i="5"/>
  <c r="S21" i="5"/>
  <c r="Q19" i="5"/>
  <c r="P19" i="5"/>
  <c r="R17" i="5"/>
  <c r="Q15" i="5"/>
  <c r="R15" i="5"/>
  <c r="S22" i="5"/>
  <c r="S20" i="5"/>
  <c r="Q20" i="5"/>
  <c r="P18" i="5"/>
  <c r="S16" i="5"/>
  <c r="P16" i="5"/>
  <c r="R14" i="5"/>
</calcChain>
</file>

<file path=xl/sharedStrings.xml><?xml version="1.0" encoding="utf-8"?>
<sst xmlns="http://schemas.openxmlformats.org/spreadsheetml/2006/main" count="5810" uniqueCount="337">
  <si>
    <t xml:space="preserve">DAFTAR ANALISI HASIL TRY OUT </t>
  </si>
  <si>
    <t>MATA PELAJARAN</t>
  </si>
  <si>
    <t>KELAS</t>
  </si>
  <si>
    <t>NO</t>
  </si>
  <si>
    <t>NO PESERTA</t>
  </si>
  <si>
    <t>SOAL NO / KUNCI JAWABAN</t>
  </si>
  <si>
    <t>JUMLAH JAWABAN</t>
  </si>
  <si>
    <t>NILAI</t>
  </si>
  <si>
    <t>KETERANGAN</t>
  </si>
  <si>
    <t>JUMLAH JAWABAN BENAR</t>
  </si>
  <si>
    <t xml:space="preserve">: </t>
  </si>
  <si>
    <t>: XII IPA</t>
  </si>
  <si>
    <t>B</t>
  </si>
  <si>
    <t>RATA-RATA</t>
  </si>
  <si>
    <t>KET</t>
  </si>
  <si>
    <t>S</t>
  </si>
  <si>
    <t xml:space="preserve">  </t>
  </si>
  <si>
    <t>SANIA</t>
  </si>
  <si>
    <t>GURU MATA PELAJARAN,</t>
  </si>
  <si>
    <t>EFFI RUBIYANTO, S.Pd., M.Si.</t>
  </si>
  <si>
    <t>:</t>
  </si>
  <si>
    <t>POKOK BAHASAN</t>
  </si>
  <si>
    <t>Sesuai dengan:</t>
  </si>
  <si>
    <t>Kisi-kisi Ujian Sekolah Berstandar Nasional</t>
  </si>
  <si>
    <t>KRITERIA KETUNTASAN MINIMAL ( KKM )</t>
  </si>
  <si>
    <t>KELAS / SEMESTER</t>
  </si>
  <si>
    <t>SATUAN PENDIDIKAN</t>
  </si>
  <si>
    <t>SMA NEGERI 2 KUALA TUNGKAL</t>
  </si>
  <si>
    <t>JUMLAH PESERTA</t>
  </si>
  <si>
    <t>BANYAKNYA SOAL</t>
  </si>
  <si>
    <t>BENTUK SOAL</t>
  </si>
  <si>
    <t>1.   REMEDIAL</t>
  </si>
  <si>
    <t>SKOR IDEAL</t>
  </si>
  <si>
    <t xml:space="preserve">No. </t>
  </si>
  <si>
    <t>NAMA SISWA</t>
  </si>
  <si>
    <t>JENIS KEGIATAN</t>
  </si>
  <si>
    <t>TEHNIK/BENTUK</t>
  </si>
  <si>
    <t>ALOKASI</t>
  </si>
  <si>
    <t xml:space="preserve">KETERANGAN </t>
  </si>
  <si>
    <t>Ya</t>
  </si>
  <si>
    <t>Tidak</t>
  </si>
  <si>
    <t>PELAKSANAAN</t>
  </si>
  <si>
    <t>WAKTU</t>
  </si>
  <si>
    <t>HASIL ( V,- )</t>
  </si>
  <si>
    <t>Tertulis</t>
  </si>
  <si>
    <t>Tugas</t>
  </si>
  <si>
    <t>2 x 45"</t>
  </si>
  <si>
    <t>v</t>
  </si>
  <si>
    <t>2. PENGAYAAN</t>
  </si>
  <si>
    <t>KUALA TUNGKAL,    MARET 2018</t>
  </si>
  <si>
    <t>JUMLAH SKOR</t>
  </si>
  <si>
    <t>Jlh. SKOR MAKSIMAL</t>
  </si>
  <si>
    <t>% KETERCAPAIAN</t>
  </si>
  <si>
    <t xml:space="preserve">Catatan : Jumlah Skor maksimal/ideal setiap siswa adalah  </t>
  </si>
  <si>
    <t>HASIL ANALISIS</t>
  </si>
  <si>
    <t>1. KETUNTASAN BELAJAR</t>
  </si>
  <si>
    <t>A. Perorangan</t>
  </si>
  <si>
    <t xml:space="preserve">    Banyak siswa seluruhnya </t>
  </si>
  <si>
    <t>Orang</t>
  </si>
  <si>
    <t xml:space="preserve">    Banyak siswa yang telah tuntas belajar </t>
  </si>
  <si>
    <t xml:space="preserve">    Banyak siswa yang belum tuntas belajar </t>
  </si>
  <si>
    <t>B. Klasikal</t>
  </si>
  <si>
    <t xml:space="preserve">    Prosentse ketuntasan belajar secara klasikal</t>
  </si>
  <si>
    <t>%</t>
  </si>
  <si>
    <t xml:space="preserve">    Prosentse ketuntasan belajar secara perorangan</t>
  </si>
  <si>
    <t>A. Perlu perbaikan secara Klasikal untuk nomor</t>
  </si>
  <si>
    <t xml:space="preserve">B. Perlu perbaikan secara Individual untuk </t>
  </si>
  <si>
    <t>C. Perlu pengayaan untuk</t>
  </si>
  <si>
    <t>NO SOAL</t>
  </si>
  <si>
    <t>KUNCI JAWABAN</t>
  </si>
  <si>
    <t>NAMA PESERTA</t>
  </si>
  <si>
    <t>JUMLAH SKOR TERCAPAI</t>
  </si>
  <si>
    <t>PERSEN TERCAPAI  (%)</t>
  </si>
  <si>
    <t>KETUNTASAN BELAJAR</t>
  </si>
  <si>
    <t>JAWABAN PESERTA</t>
  </si>
  <si>
    <t>06-</t>
  </si>
  <si>
    <t>005-</t>
  </si>
  <si>
    <t>092-</t>
  </si>
  <si>
    <t>093-</t>
  </si>
  <si>
    <t>096-</t>
  </si>
  <si>
    <t>097-</t>
  </si>
  <si>
    <t>098-</t>
  </si>
  <si>
    <t>099-</t>
  </si>
  <si>
    <t>100-</t>
  </si>
  <si>
    <t>101-</t>
  </si>
  <si>
    <t>102-</t>
  </si>
  <si>
    <t>103-</t>
  </si>
  <si>
    <t>104-</t>
  </si>
  <si>
    <t>105-</t>
  </si>
  <si>
    <t>106-</t>
  </si>
  <si>
    <t>015-</t>
  </si>
  <si>
    <t>016-</t>
  </si>
  <si>
    <t>017-</t>
  </si>
  <si>
    <t>TINGKAT</t>
  </si>
  <si>
    <t>NAMA SEKOLAH</t>
  </si>
  <si>
    <t>KECAMATAN</t>
  </si>
  <si>
    <t>KABUPATEN</t>
  </si>
  <si>
    <t>PERINGKAT 10 BESAR</t>
  </si>
  <si>
    <t>NO URUT</t>
  </si>
  <si>
    <t>NO. PESERTA</t>
  </si>
  <si>
    <t>PERINGKAT</t>
  </si>
  <si>
    <t>JWB BENAR</t>
  </si>
  <si>
    <t>JWB SALAH</t>
  </si>
  <si>
    <t>INPUT DATA Sekolah/GURU</t>
  </si>
  <si>
    <t>Nama Sekolah</t>
  </si>
  <si>
    <t>Kepala Sekolah</t>
  </si>
  <si>
    <t>NIP Kepala Sekolah</t>
  </si>
  <si>
    <t xml:space="preserve">Mata Pelajaran       </t>
  </si>
  <si>
    <t xml:space="preserve">Kurikulum              </t>
  </si>
  <si>
    <t>KTSP</t>
  </si>
  <si>
    <t>Kelas / Semester</t>
  </si>
  <si>
    <t xml:space="preserve">Bentuk Tes          </t>
  </si>
  <si>
    <t>Alokasi Waktu</t>
  </si>
  <si>
    <t xml:space="preserve">Penyusun           </t>
  </si>
  <si>
    <t>NIP Penyusun</t>
  </si>
  <si>
    <t>Buku Sumber</t>
  </si>
  <si>
    <t>Modul, LKS, TKJ Kelas XII</t>
  </si>
  <si>
    <t>Tanggal Penyusunan</t>
  </si>
  <si>
    <t>ANALISIS</t>
  </si>
  <si>
    <t>Tingkat</t>
  </si>
  <si>
    <t>SMA / SMK</t>
  </si>
  <si>
    <t>Bahasa Indonesia</t>
  </si>
  <si>
    <t>197007161996011000</t>
  </si>
  <si>
    <t>HARLIAWAN</t>
  </si>
  <si>
    <t>197512152007011021</t>
  </si>
  <si>
    <t>SMA Negeri 2 Kuala Tungkal</t>
  </si>
  <si>
    <t>Tahun Pelajaran</t>
  </si>
  <si>
    <t>TP.</t>
  </si>
  <si>
    <t>Kriteria Ketuntasan Belajar (KKM)</t>
  </si>
  <si>
    <t>KEPALA,</t>
  </si>
  <si>
    <t>MENGETAHUI:</t>
  </si>
  <si>
    <t>NIP.</t>
  </si>
  <si>
    <t>SMA/SMK</t>
  </si>
  <si>
    <t>Kecamatan</t>
  </si>
  <si>
    <t>Tungkal Ilir</t>
  </si>
  <si>
    <t>Tanjung Jabung Barat</t>
  </si>
  <si>
    <t>Kabupaten</t>
  </si>
  <si>
    <t>ESSAY</t>
  </si>
  <si>
    <t>NILAI PERINGKAT</t>
  </si>
  <si>
    <t>NILAI USBN</t>
  </si>
  <si>
    <t xml:space="preserve">JUMLAH </t>
  </si>
  <si>
    <t>TERKECIL</t>
  </si>
  <si>
    <t>TERBESAR</t>
  </si>
  <si>
    <t>SIMPANGAN BAKU</t>
  </si>
  <si>
    <t>ANALISIS BUTIR SOAL USBN BAHASA INDONESIA</t>
  </si>
  <si>
    <t>ANALISIS HASIL EVALUASI BELAJAR USBN BAHASA INDONESIA</t>
  </si>
  <si>
    <t>LAPORAN NILAI PERINGKAT USBN BAHASA INDONESIA</t>
  </si>
  <si>
    <t>LAPORAN NILAI PERINGKAT 10 BESAR USBN BAHASA INDONESIA</t>
  </si>
  <si>
    <t>JWBN ESSAY</t>
  </si>
  <si>
    <t>1. Nilai paling tinggi</t>
  </si>
  <si>
    <t>2. jika ada nilai sama - cari Nilai Esay yang paling tinggi</t>
  </si>
  <si>
    <t>3. jika masih sama - cari lagi nilai Jawaban Benar paling tinggi</t>
  </si>
  <si>
    <t>4. jika masih sama juga... maka cari lagi nomor peserta yang paling rendah</t>
  </si>
  <si>
    <t>KRITERIA MENENTUKAN PERINGKAT</t>
  </si>
  <si>
    <t>Skor Ideal Pilihan Ganda</t>
  </si>
  <si>
    <t>Skor Ideal Essay 1</t>
  </si>
  <si>
    <t>Skor Ideal Essay 2</t>
  </si>
  <si>
    <t>Skor Ideal Essay 3</t>
  </si>
  <si>
    <t>Skor Ideal Essay 4</t>
  </si>
  <si>
    <t>Skor Ideal Essay 5</t>
  </si>
  <si>
    <t>Jumlah Soal Pilihan Ganda</t>
  </si>
  <si>
    <t>SOAL NO / KUNCI JAWABAN / JAWABAN PESERTA</t>
  </si>
  <si>
    <t>AGUNG HADI SURYO</t>
  </si>
  <si>
    <t>ALFIADY</t>
  </si>
  <si>
    <t>ANDRIAN</t>
  </si>
  <si>
    <t>DIMAS ADITYA ANANDA</t>
  </si>
  <si>
    <t>DINDA FARAS SARI</t>
  </si>
  <si>
    <t>ELIS IRAWAN</t>
  </si>
  <si>
    <t>FIRDAUS AL KHAIFIQI</t>
  </si>
  <si>
    <t>HENDRA MANGUN SAPUTRA</t>
  </si>
  <si>
    <t>JUSPRI SETIAWAN</t>
  </si>
  <si>
    <t>M. ARBANI</t>
  </si>
  <si>
    <t>M. LUKMANUL HAKIM</t>
  </si>
  <si>
    <t>M. REZA APRIANDI</t>
  </si>
  <si>
    <t>M. SAYUTI</t>
  </si>
  <si>
    <t>RUSNITA DEWI</t>
  </si>
  <si>
    <t>MUHAMMAD AIDIL FITRA</t>
  </si>
  <si>
    <t>MUHAMMAD FADIL AKBAR</t>
  </si>
  <si>
    <t>MUHAMMAD ZULKIFLI</t>
  </si>
  <si>
    <t>NADIA NOVITASARI</t>
  </si>
  <si>
    <t>NUR HAMIDAH</t>
  </si>
  <si>
    <t>NURJANNAH</t>
  </si>
  <si>
    <t>R.M PAISAL ALADI</t>
  </si>
  <si>
    <t>RANDA</t>
  </si>
  <si>
    <t>ROBI KURNIAWAN</t>
  </si>
  <si>
    <t>SAHRUL GUNAWAN</t>
  </si>
  <si>
    <t>SITI NURZAKIAH</t>
  </si>
  <si>
    <t>WAHYU KURNIAWAN</t>
  </si>
  <si>
    <t>PARIZ PADILAH TANJUNG</t>
  </si>
  <si>
    <t>AGUSTIN IRAWAN</t>
  </si>
  <si>
    <t>ARI APRIANDI</t>
  </si>
  <si>
    <t>DIMAS SYURAHMAN</t>
  </si>
  <si>
    <t>EMA NUR AZIRA</t>
  </si>
  <si>
    <t>FITRATULLAH</t>
  </si>
  <si>
    <t>FITRIANI</t>
  </si>
  <si>
    <t>HAIRUL RISKI</t>
  </si>
  <si>
    <t>HENDRI SAPUTRA</t>
  </si>
  <si>
    <t>JAMILAH</t>
  </si>
  <si>
    <t>KEVIN CHRISTIAN</t>
  </si>
  <si>
    <t>M. DIKI AMRULLAH</t>
  </si>
  <si>
    <t>M. RINALDI PRATAMA</t>
  </si>
  <si>
    <t>M. ZALFIKRI AJID</t>
  </si>
  <si>
    <t>MEIRY ANGGREINI</t>
  </si>
  <si>
    <t>MUHAMMAD AJI ADHA</t>
  </si>
  <si>
    <t>MUHAMMAD JULIANSYAH</t>
  </si>
  <si>
    <t>MUN HAMIR JAMALULLAIL</t>
  </si>
  <si>
    <t>NAZILI ANANDA</t>
  </si>
  <si>
    <t>NUR KHAIRINA</t>
  </si>
  <si>
    <t>ODY OVRIOLDY</t>
  </si>
  <si>
    <t>RAHIMAYANI</t>
  </si>
  <si>
    <t>RAPNI SEPRIA</t>
  </si>
  <si>
    <t>RUDY</t>
  </si>
  <si>
    <t>SITI AMINAH</t>
  </si>
  <si>
    <t>SUCI RAHMALIA PUTRI</t>
  </si>
  <si>
    <t>WAHYUDI</t>
  </si>
  <si>
    <t>YUNI ELKA SABELA</t>
  </si>
  <si>
    <t>AGUSTINO</t>
  </si>
  <si>
    <t>AMBO MHD. IFAN</t>
  </si>
  <si>
    <t>AYU MARYANA</t>
  </si>
  <si>
    <t>DINA MARTARINI</t>
  </si>
  <si>
    <t>FERRY JOKO SUSANTO</t>
  </si>
  <si>
    <t>HUSNUS SAFARI</t>
  </si>
  <si>
    <t>JHODI PRATAMA</t>
  </si>
  <si>
    <t>LILI SARMILA</t>
  </si>
  <si>
    <t>M. DIKI MAHMUDI</t>
  </si>
  <si>
    <t>M. IQBAL FADILLA</t>
  </si>
  <si>
    <t>M. NAJARUDDIN</t>
  </si>
  <si>
    <t>M. RUSTAM</t>
  </si>
  <si>
    <t>M.Fajar Nur Salam</t>
  </si>
  <si>
    <t>MELIANA</t>
  </si>
  <si>
    <t>MUHAMMAD AKBAR</t>
  </si>
  <si>
    <t>MUHAMMAD SYARIFULLAH</t>
  </si>
  <si>
    <t>MUSTAKIM</t>
  </si>
  <si>
    <t>NOVA LESTARI</t>
  </si>
  <si>
    <t>NUR NABILA SAPIRA</t>
  </si>
  <si>
    <t>PAHRI ROZI</t>
  </si>
  <si>
    <t>RAHMAT ILHAM</t>
  </si>
  <si>
    <t>RIZKI ANSHORI</t>
  </si>
  <si>
    <t>MARYATI</t>
  </si>
  <si>
    <t>SANIYAH</t>
  </si>
  <si>
    <t>SITI KHADIJAH</t>
  </si>
  <si>
    <t>SYAHRUL FAHMI</t>
  </si>
  <si>
    <t>WIDYA PUTERI</t>
  </si>
  <si>
    <t>YUNI FEBRIANTY</t>
  </si>
  <si>
    <t>AMIR KHAN</t>
  </si>
  <si>
    <t>ANDINI YULIA PUTRI</t>
  </si>
  <si>
    <t>DIAN NABILLA</t>
  </si>
  <si>
    <t>ISMAIL. M</t>
  </si>
  <si>
    <t>ISWANTO</t>
  </si>
  <si>
    <t>JULIANTI</t>
  </si>
  <si>
    <t>M. ALFARIZA</t>
  </si>
  <si>
    <t>M. JUMAIDI</t>
  </si>
  <si>
    <t>M. REDWAN</t>
  </si>
  <si>
    <t>M. REZA FAUZIL AZIM</t>
  </si>
  <si>
    <t>MUHAMMAD EFENDI</t>
  </si>
  <si>
    <t>MUHAMMAD SYAUKI AL MALIK</t>
  </si>
  <si>
    <t>NADIA AZKIA PUTRI</t>
  </si>
  <si>
    <t>NUR FITRIYANI</t>
  </si>
  <si>
    <t>NURAINI</t>
  </si>
  <si>
    <t>PIRDAUS</t>
  </si>
  <si>
    <t>RAHMAT REZA</t>
  </si>
  <si>
    <t>RIZKI THOMAS</t>
  </si>
  <si>
    <t>SADEWA</t>
  </si>
  <si>
    <t>SARIHAT</t>
  </si>
  <si>
    <t>SARIPUDIN</t>
  </si>
  <si>
    <t>SITI NURSADEA</t>
  </si>
  <si>
    <t>WAHIDAH</t>
  </si>
  <si>
    <t>YOSI AMELIA</t>
  </si>
  <si>
    <t>YOVA SYAFVIRA</t>
  </si>
  <si>
    <t>MEGAWATI DENISE</t>
  </si>
  <si>
    <t>ROBI ADI PUTRA</t>
  </si>
  <si>
    <t>Jumlah Peserta Didik</t>
  </si>
  <si>
    <t>KEGIATAN PEMBELAJARAN REMEDIAL USBN BAHASA INDONESIA</t>
  </si>
  <si>
    <t>KEGIATAN PEMBELAJARAN PENGAYAAN USBN BAHASA INDONESIA</t>
  </si>
  <si>
    <t>Pilihan Ganda dan Uraian</t>
  </si>
  <si>
    <t>Jumlah Soal Uraian</t>
  </si>
  <si>
    <t>SOAL PILIHAN GANDA</t>
  </si>
  <si>
    <t>URAIAN</t>
  </si>
  <si>
    <t>XII IPS / Genab</t>
  </si>
  <si>
    <t>2018 / 2019</t>
  </si>
  <si>
    <t>120 Menit</t>
  </si>
  <si>
    <t>Kuala Tungkal, Maret 2019</t>
  </si>
  <si>
    <t>A</t>
  </si>
  <si>
    <t>E</t>
  </si>
  <si>
    <t>C</t>
  </si>
  <si>
    <t>D</t>
  </si>
  <si>
    <t>X</t>
  </si>
  <si>
    <t xml:space="preserve">TAHUN PELAJARAN </t>
  </si>
  <si>
    <t>KKM</t>
  </si>
  <si>
    <t>NIS</t>
  </si>
  <si>
    <t>Nama Siswa</t>
  </si>
  <si>
    <t>Nilai Rapor Akhir</t>
  </si>
  <si>
    <t>Deskripsi Ketercapaian Kompetensi</t>
  </si>
  <si>
    <t>Kognitif</t>
  </si>
  <si>
    <t>Psikomotor</t>
  </si>
  <si>
    <t>Afektif</t>
  </si>
  <si>
    <t>Rnkg</t>
  </si>
  <si>
    <t>ULANGAN</t>
  </si>
  <si>
    <t xml:space="preserve">TUGAS HARIAN </t>
  </si>
  <si>
    <t>KOGNITIF</t>
  </si>
  <si>
    <t>PSIKOMOTOR</t>
  </si>
  <si>
    <t>Rapor</t>
  </si>
  <si>
    <t>UMUM</t>
  </si>
  <si>
    <t>UH1</t>
  </si>
  <si>
    <t>UH2</t>
  </si>
  <si>
    <t>UH3</t>
  </si>
  <si>
    <t>UH4</t>
  </si>
  <si>
    <t>T1</t>
  </si>
  <si>
    <t>T2</t>
  </si>
  <si>
    <t>T3</t>
  </si>
  <si>
    <t>T4</t>
  </si>
  <si>
    <t>T5</t>
  </si>
  <si>
    <t>Akhir</t>
  </si>
  <si>
    <t>NILAI PERINGKAT 10 BESAR KELAS</t>
  </si>
  <si>
    <t>Peringkat</t>
  </si>
  <si>
    <t>NILAI RAPOR KTSP KELAS XII IPS1</t>
  </si>
  <si>
    <t>Rata2</t>
  </si>
  <si>
    <t>RATA2 UH</t>
  </si>
  <si>
    <t>KOMV</t>
  </si>
  <si>
    <t xml:space="preserve"> NILAI PRAKTIK HARIAN</t>
  </si>
  <si>
    <t>AKHIR</t>
  </si>
  <si>
    <t>x=nilai konversi terendah yang kita inginkan        y=nilai asli yang akan dikonversi          a=nilai asli terendah          b=rentang nilai konversi yang diinginkan (nilai tertinggi – nilai terendah)          c=rentang nilai asli (nilai tertinggi – nilai terendah)</t>
  </si>
  <si>
    <t>RUMUS KOMVERSI =nilai terendah yg di inginkan+(cell yg di komv-nilai asli terendah)xrentang nilai komv/rentang nilai asli</t>
  </si>
  <si>
    <t>NILAI RAPOR KTSP KELAS XII IPS2</t>
  </si>
  <si>
    <t>NILAI RAPOR KTSP KELAS XII IPS3</t>
  </si>
  <si>
    <t>NILAI RAPOR KTSP KELAS XII IPS4</t>
  </si>
  <si>
    <t>U.U.</t>
  </si>
  <si>
    <t>RUANG UJIAN</t>
  </si>
  <si>
    <t>ANGKA</t>
  </si>
  <si>
    <t>HURUF</t>
  </si>
  <si>
    <t xml:space="preserve">SUB RAYON </t>
  </si>
  <si>
    <t xml:space="preserve">MATA PELAJARAN </t>
  </si>
  <si>
    <t>ASLI</t>
  </si>
  <si>
    <t>DAFTAR NILAI USBN T.P. 2018/2019</t>
  </si>
  <si>
    <t>RUANG/PROGRAM/SEMESTER</t>
  </si>
  <si>
    <t>KKM BIDANG STUDI</t>
  </si>
  <si>
    <t>RUANG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</si>
</sst>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_(* #,##0.00_);_(* \(#,##0.00\);_(* &quot;-&quot;_);_(@_)"/>
    <numFmt numFmtId="166" formatCode="0.0%"/>
    <numFmt numFmtId="167" formatCode="0.0"/>
  </numFmts>
  <fonts count="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  <charset val="1"/>
      <scheme val="minor"/>
    </font>
    <font>
      <b/>
      <u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charset val="1"/>
      <scheme val="minor"/>
    </font>
    <font>
      <sz val="8"/>
      <color rgb="FFFF0000"/>
      <name val="Calibri"/>
      <family val="2"/>
      <charset val="1"/>
      <scheme val="minor"/>
    </font>
    <font>
      <sz val="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4"/>
      <color rgb="FF555555"/>
      <name val="Georgia"/>
      <family val="1"/>
    </font>
    <font>
      <sz val="11"/>
      <color rgb="FF666666"/>
      <name val="Calibri"/>
      <family val="2"/>
      <scheme val="minor"/>
    </font>
    <font>
      <sz val="10"/>
      <name val="Book Antiqua"/>
      <family val="1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Lucida Sans Unicode"/>
      <family val="2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6795556505021"/>
        <bgColor rgb="FF00000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164" fontId="11" fillId="0" borderId="0" applyFont="0" applyFill="0" applyBorder="0" applyAlignment="0" applyProtection="0"/>
  </cellStyleXfs>
  <cellXfs count="366">
    <xf numFmtId="0" fontId="0" fillId="0" borderId="0" xfId="0"/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31" xfId="0" applyBorder="1" applyAlignment="1">
      <alignment horizontal="center"/>
    </xf>
    <xf numFmtId="0" fontId="2" fillId="0" borderId="0" xfId="0" applyFont="1"/>
    <xf numFmtId="0" fontId="1" fillId="0" borderId="0" xfId="0" applyFont="1"/>
    <xf numFmtId="0" fontId="4" fillId="0" borderId="0" xfId="0" applyFont="1"/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/>
    <xf numFmtId="0" fontId="9" fillId="0" borderId="0" xfId="0" applyFont="1"/>
    <xf numFmtId="0" fontId="8" fillId="2" borderId="1" xfId="0" applyFont="1" applyFill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8" fillId="0" borderId="42" xfId="1" applyFont="1" applyBorder="1" applyAlignment="1">
      <alignment horizontal="center" vertical="center"/>
    </xf>
    <xf numFmtId="0" fontId="8" fillId="0" borderId="42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left" vertical="center" indent="5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4" fillId="0" borderId="0" xfId="1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/>
    </xf>
    <xf numFmtId="1" fontId="16" fillId="0" borderId="1" xfId="1" applyNumberFormat="1" applyFont="1" applyBorder="1" applyAlignment="1">
      <alignment horizontal="center" vertical="center"/>
    </xf>
    <xf numFmtId="2" fontId="16" fillId="0" borderId="1" xfId="1" applyNumberFormat="1" applyFont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/>
    </xf>
    <xf numFmtId="0" fontId="5" fillId="0" borderId="0" xfId="0" applyFont="1"/>
    <xf numFmtId="0" fontId="15" fillId="0" borderId="1" xfId="1" applyFont="1" applyBorder="1" applyAlignment="1">
      <alignment vertical="center"/>
    </xf>
    <xf numFmtId="0" fontId="15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left" vertical="center"/>
    </xf>
    <xf numFmtId="0" fontId="15" fillId="0" borderId="0" xfId="1" applyFont="1" applyBorder="1" applyAlignment="1">
      <alignment horizontal="left" vertical="center" indent="6"/>
    </xf>
    <xf numFmtId="0" fontId="17" fillId="0" borderId="0" xfId="0" applyFont="1" applyAlignment="1">
      <alignment horizontal="left" vertical="center"/>
    </xf>
    <xf numFmtId="0" fontId="18" fillId="0" borderId="0" xfId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9" fillId="0" borderId="0" xfId="1" applyFont="1" applyBorder="1" applyAlignment="1">
      <alignment vertical="center"/>
    </xf>
    <xf numFmtId="0" fontId="15" fillId="0" borderId="0" xfId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7" fillId="0" borderId="0" xfId="0" applyFont="1"/>
    <xf numFmtId="0" fontId="22" fillId="0" borderId="0" xfId="0" applyFont="1" applyAlignment="1"/>
    <xf numFmtId="0" fontId="7" fillId="0" borderId="0" xfId="0" applyFont="1"/>
    <xf numFmtId="2" fontId="16" fillId="3" borderId="5" xfId="1" applyNumberFormat="1" applyFont="1" applyFill="1" applyBorder="1" applyAlignment="1">
      <alignment horizontal="center" vertical="center"/>
    </xf>
    <xf numFmtId="0" fontId="16" fillId="3" borderId="5" xfId="1" applyFont="1" applyFill="1" applyBorder="1" applyAlignment="1">
      <alignment horizontal="center" vertical="center"/>
    </xf>
    <xf numFmtId="0" fontId="5" fillId="2" borderId="24" xfId="0" applyFont="1" applyFill="1" applyBorder="1"/>
    <xf numFmtId="0" fontId="5" fillId="2" borderId="24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/>
    <xf numFmtId="0" fontId="5" fillId="5" borderId="43" xfId="0" applyFont="1" applyFill="1" applyBorder="1"/>
    <xf numFmtId="0" fontId="20" fillId="4" borderId="4" xfId="0" applyFont="1" applyFill="1" applyBorder="1" applyAlignment="1"/>
    <xf numFmtId="0" fontId="16" fillId="4" borderId="1" xfId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2" borderId="24" xfId="0" applyFont="1" applyFill="1" applyBorder="1" applyAlignment="1">
      <alignment vertical="center"/>
    </xf>
    <xf numFmtId="0" fontId="10" fillId="2" borderId="24" xfId="0" applyFont="1" applyFill="1" applyBorder="1" applyAlignment="1">
      <alignment horizontal="center" vertical="center"/>
    </xf>
    <xf numFmtId="0" fontId="15" fillId="0" borderId="8" xfId="0" quotePrefix="1" applyNumberFormat="1" applyFont="1" applyFill="1" applyBorder="1" applyAlignment="1" applyProtection="1">
      <alignment horizontal="center" vertical="center"/>
    </xf>
    <xf numFmtId="0" fontId="25" fillId="3" borderId="40" xfId="1" applyFont="1" applyFill="1" applyBorder="1" applyAlignment="1">
      <alignment horizontal="center" vertical="center"/>
    </xf>
    <xf numFmtId="0" fontId="26" fillId="4" borderId="40" xfId="1" applyFont="1" applyFill="1" applyBorder="1" applyAlignment="1">
      <alignment horizontal="center" vertical="center"/>
    </xf>
    <xf numFmtId="1" fontId="25" fillId="3" borderId="41" xfId="1" applyNumberFormat="1" applyFont="1" applyFill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0" fillId="0" borderId="0" xfId="0" applyBorder="1"/>
    <xf numFmtId="0" fontId="27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1" applyFont="1" applyFill="1" applyBorder="1" applyAlignment="1">
      <alignment vertical="center"/>
    </xf>
    <xf numFmtId="0" fontId="30" fillId="0" borderId="0" xfId="0" applyFont="1"/>
    <xf numFmtId="0" fontId="0" fillId="0" borderId="0" xfId="0" applyBorder="1" applyAlignment="1">
      <alignment horizontal="left" vertical="center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0" xfId="1" applyFont="1" applyBorder="1" applyAlignment="1">
      <alignment vertical="center"/>
    </xf>
    <xf numFmtId="0" fontId="29" fillId="0" borderId="0" xfId="0" applyFont="1" applyFill="1" applyBorder="1" applyAlignment="1" applyProtection="1">
      <alignment horizontal="left" vertical="center"/>
      <protection hidden="1"/>
    </xf>
    <xf numFmtId="0" fontId="29" fillId="0" borderId="0" xfId="0" quotePrefix="1" applyFont="1" applyBorder="1" applyAlignment="1" applyProtection="1">
      <alignment horizontal="left"/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29" fillId="0" borderId="0" xfId="0" quotePrefix="1" applyFont="1" applyBorder="1" applyProtection="1">
      <protection locked="0"/>
    </xf>
    <xf numFmtId="0" fontId="29" fillId="0" borderId="0" xfId="0" applyFont="1" applyFill="1" applyBorder="1" applyAlignment="1" applyProtection="1">
      <protection locked="0"/>
    </xf>
    <xf numFmtId="0" fontId="28" fillId="0" borderId="0" xfId="0" applyFont="1" applyFill="1" applyBorder="1" applyAlignment="1" applyProtection="1">
      <protection hidden="1"/>
    </xf>
    <xf numFmtId="0" fontId="8" fillId="0" borderId="25" xfId="0" quotePrefix="1" applyNumberFormat="1" applyFont="1" applyFill="1" applyBorder="1" applyAlignment="1" applyProtection="1">
      <alignment horizontal="left"/>
    </xf>
    <xf numFmtId="0" fontId="8" fillId="0" borderId="26" xfId="0" quotePrefix="1" applyNumberFormat="1" applyFont="1" applyFill="1" applyBorder="1" applyAlignment="1" applyProtection="1">
      <alignment horizontal="left"/>
    </xf>
    <xf numFmtId="0" fontId="8" fillId="0" borderId="8" xfId="0" applyNumberFormat="1" applyFont="1" applyFill="1" applyBorder="1" applyAlignment="1" applyProtection="1">
      <alignment horizontal="left"/>
    </xf>
    <xf numFmtId="0" fontId="0" fillId="0" borderId="9" xfId="0" applyFont="1" applyBorder="1" applyAlignment="1">
      <alignment horizontal="left"/>
    </xf>
    <xf numFmtId="0" fontId="8" fillId="2" borderId="25" xfId="0" quotePrefix="1" applyNumberFormat="1" applyFont="1" applyFill="1" applyBorder="1" applyAlignment="1" applyProtection="1">
      <alignment horizontal="left"/>
    </xf>
    <xf numFmtId="0" fontId="8" fillId="2" borderId="26" xfId="0" quotePrefix="1" applyNumberFormat="1" applyFont="1" applyFill="1" applyBorder="1" applyAlignment="1" applyProtection="1">
      <alignment horizontal="left"/>
    </xf>
    <xf numFmtId="0" fontId="0" fillId="2" borderId="9" xfId="0" applyFont="1" applyFill="1" applyBorder="1" applyAlignment="1">
      <alignment horizontal="left"/>
    </xf>
    <xf numFmtId="0" fontId="8" fillId="2" borderId="8" xfId="0" quotePrefix="1" applyNumberFormat="1" applyFont="1" applyFill="1" applyBorder="1" applyAlignment="1" applyProtection="1">
      <alignment horizontal="left"/>
    </xf>
    <xf numFmtId="0" fontId="8" fillId="0" borderId="8" xfId="0" quotePrefix="1" applyNumberFormat="1" applyFont="1" applyFill="1" applyBorder="1" applyAlignment="1" applyProtection="1">
      <alignment horizontal="left"/>
    </xf>
    <xf numFmtId="0" fontId="32" fillId="4" borderId="40" xfId="1" applyFont="1" applyFill="1" applyBorder="1" applyAlignment="1">
      <alignment horizontal="center" vertical="center"/>
    </xf>
    <xf numFmtId="1" fontId="31" fillId="3" borderId="41" xfId="1" applyNumberFormat="1" applyFont="1" applyFill="1" applyBorder="1" applyAlignment="1">
      <alignment horizontal="center" vertical="center"/>
    </xf>
    <xf numFmtId="0" fontId="15" fillId="0" borderId="40" xfId="0" quotePrefix="1" applyNumberFormat="1" applyFont="1" applyFill="1" applyBorder="1" applyAlignment="1" applyProtection="1">
      <alignment horizontal="center" vertical="center"/>
    </xf>
    <xf numFmtId="0" fontId="15" fillId="0" borderId="9" xfId="0" quotePrefix="1" applyNumberFormat="1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5" fillId="0" borderId="0" xfId="1" applyFont="1" applyBorder="1" applyAlignment="1">
      <alignment horizontal="left" vertical="top"/>
    </xf>
    <xf numFmtId="0" fontId="15" fillId="0" borderId="1" xfId="1" applyFont="1" applyBorder="1" applyAlignment="1">
      <alignment horizontal="left" vertical="top"/>
    </xf>
    <xf numFmtId="0" fontId="8" fillId="0" borderId="40" xfId="0" quotePrefix="1" applyNumberFormat="1" applyFont="1" applyFill="1" applyBorder="1" applyAlignment="1" applyProtection="1">
      <alignment horizontal="center" vertical="center"/>
    </xf>
    <xf numFmtId="0" fontId="8" fillId="0" borderId="8" xfId="0" quotePrefix="1" applyNumberFormat="1" applyFont="1" applyFill="1" applyBorder="1" applyAlignment="1" applyProtection="1">
      <alignment horizontal="center" vertical="center"/>
    </xf>
    <xf numFmtId="0" fontId="8" fillId="0" borderId="9" xfId="0" quotePrefix="1" applyNumberFormat="1" applyFont="1" applyFill="1" applyBorder="1" applyAlignment="1" applyProtection="1">
      <alignment horizontal="center" vertical="center"/>
    </xf>
    <xf numFmtId="0" fontId="0" fillId="2" borderId="6" xfId="0" applyFill="1" applyBorder="1" applyAlignment="1">
      <alignment horizontal="center"/>
    </xf>
    <xf numFmtId="0" fontId="33" fillId="0" borderId="24" xfId="0" applyFont="1" applyBorder="1" applyAlignment="1">
      <alignment horizontal="center" vertical="center"/>
    </xf>
    <xf numFmtId="2" fontId="33" fillId="0" borderId="24" xfId="0" applyNumberFormat="1" applyFont="1" applyBorder="1" applyAlignment="1">
      <alignment horizontal="center" vertical="center"/>
    </xf>
    <xf numFmtId="2" fontId="33" fillId="0" borderId="1" xfId="0" applyNumberFormat="1" applyFont="1" applyBorder="1" applyAlignment="1">
      <alignment horizontal="center" vertical="center"/>
    </xf>
    <xf numFmtId="1" fontId="31" fillId="3" borderId="40" xfId="1" applyNumberFormat="1" applyFont="1" applyFill="1" applyBorder="1" applyAlignment="1">
      <alignment horizontal="center" vertical="center"/>
    </xf>
    <xf numFmtId="1" fontId="25" fillId="3" borderId="40" xfId="1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0" fontId="0" fillId="5" borderId="1" xfId="0" applyFill="1" applyBorder="1" applyAlignment="1"/>
    <xf numFmtId="2" fontId="1" fillId="5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5" fillId="0" borderId="11" xfId="0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" fontId="37" fillId="0" borderId="5" xfId="0" applyNumberFormat="1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37" fillId="5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2" fontId="38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/>
    </xf>
    <xf numFmtId="2" fontId="7" fillId="5" borderId="5" xfId="0" applyNumberFormat="1" applyFont="1" applyFill="1" applyBorder="1" applyAlignment="1">
      <alignment horizontal="center"/>
    </xf>
    <xf numFmtId="0" fontId="39" fillId="0" borderId="0" xfId="0" applyFont="1"/>
    <xf numFmtId="0" fontId="15" fillId="0" borderId="42" xfId="1" applyFont="1" applyBorder="1" applyAlignment="1">
      <alignment horizontal="left" vertical="top"/>
    </xf>
    <xf numFmtId="1" fontId="34" fillId="5" borderId="1" xfId="0" applyNumberFormat="1" applyFont="1" applyFill="1" applyBorder="1" applyAlignment="1">
      <alignment horizontal="center"/>
    </xf>
    <xf numFmtId="0" fontId="40" fillId="0" borderId="0" xfId="0" applyFont="1" applyAlignment="1">
      <alignment vertical="top" wrapText="1"/>
    </xf>
    <xf numFmtId="0" fontId="15" fillId="0" borderId="40" xfId="1" applyFont="1" applyBorder="1" applyAlignment="1">
      <alignment horizontal="center" vertical="center"/>
    </xf>
    <xf numFmtId="0" fontId="15" fillId="0" borderId="42" xfId="1" applyFont="1" applyBorder="1" applyAlignment="1">
      <alignment horizontal="center" vertical="center"/>
    </xf>
    <xf numFmtId="0" fontId="14" fillId="3" borderId="32" xfId="1" applyFont="1" applyFill="1" applyBorder="1" applyAlignment="1">
      <alignment vertical="center"/>
    </xf>
    <xf numFmtId="0" fontId="14" fillId="3" borderId="25" xfId="1" applyFont="1" applyFill="1" applyBorder="1" applyAlignment="1">
      <alignment vertical="center"/>
    </xf>
    <xf numFmtId="0" fontId="16" fillId="0" borderId="24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0" fillId="2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41" fillId="0" borderId="1" xfId="0" applyNumberFormat="1" applyFont="1" applyFill="1" applyBorder="1" applyAlignment="1" applyProtection="1">
      <alignment horizontal="left" vertical="top"/>
    </xf>
    <xf numFmtId="0" fontId="41" fillId="2" borderId="1" xfId="0" applyNumberFormat="1" applyFont="1" applyFill="1" applyBorder="1" applyAlignment="1" applyProtection="1">
      <alignment horizontal="left" vertical="top"/>
    </xf>
    <xf numFmtId="0" fontId="41" fillId="0" borderId="1" xfId="0" applyNumberFormat="1" applyFont="1" applyFill="1" applyBorder="1" applyAlignment="1" applyProtection="1">
      <alignment horizontal="left" vertical="center"/>
    </xf>
    <xf numFmtId="0" fontId="0" fillId="0" borderId="13" xfId="0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165" fontId="15" fillId="0" borderId="0" xfId="2" applyNumberFormat="1" applyFont="1" applyBorder="1" applyAlignment="1">
      <alignment vertical="center"/>
    </xf>
    <xf numFmtId="0" fontId="14" fillId="0" borderId="0" xfId="1" applyFont="1" applyBorder="1" applyAlignment="1">
      <alignment horizontal="left" vertical="top" indent="5"/>
    </xf>
    <xf numFmtId="0" fontId="14" fillId="0" borderId="0" xfId="1" applyFont="1" applyBorder="1" applyAlignment="1">
      <alignment horizontal="left" vertical="top"/>
    </xf>
    <xf numFmtId="0" fontId="14" fillId="0" borderId="0" xfId="1" applyFont="1" applyBorder="1" applyAlignment="1">
      <alignment vertical="top"/>
    </xf>
    <xf numFmtId="2" fontId="25" fillId="3" borderId="40" xfId="1" applyNumberFormat="1" applyFont="1" applyFill="1" applyBorder="1" applyAlignment="1">
      <alignment horizontal="center" vertical="center"/>
    </xf>
    <xf numFmtId="1" fontId="33" fillId="0" borderId="24" xfId="0" applyNumberFormat="1" applyFont="1" applyBorder="1" applyAlignment="1">
      <alignment horizontal="center" vertical="center"/>
    </xf>
    <xf numFmtId="0" fontId="14" fillId="3" borderId="6" xfId="1" applyFont="1" applyFill="1" applyBorder="1" applyAlignment="1">
      <alignment horizontal="center" vertical="center"/>
    </xf>
    <xf numFmtId="0" fontId="14" fillId="3" borderId="24" xfId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7" fontId="25" fillId="3" borderId="40" xfId="1" applyNumberFormat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166" fontId="15" fillId="0" borderId="0" xfId="1" applyNumberFormat="1" applyFont="1" applyBorder="1" applyAlignment="1">
      <alignment vertical="center"/>
    </xf>
    <xf numFmtId="0" fontId="44" fillId="8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0" borderId="0" xfId="0" applyFont="1"/>
    <xf numFmtId="0" fontId="24" fillId="7" borderId="1" xfId="0" applyFont="1" applyFill="1" applyBorder="1" applyAlignment="1">
      <alignment horizontal="center"/>
    </xf>
    <xf numFmtId="0" fontId="8" fillId="0" borderId="26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1" fontId="0" fillId="0" borderId="0" xfId="0" applyNumberFormat="1"/>
    <xf numFmtId="0" fontId="8" fillId="0" borderId="8" xfId="0" applyNumberFormat="1" applyFont="1" applyFill="1" applyBorder="1" applyAlignment="1" applyProtection="1">
      <alignment horizontal="center" vertical="center"/>
    </xf>
    <xf numFmtId="0" fontId="8" fillId="2" borderId="26" xfId="0" quotePrefix="1" applyNumberFormat="1" applyFont="1" applyFill="1" applyBorder="1" applyAlignment="1" applyProtection="1">
      <alignment horizontal="center" vertical="center"/>
    </xf>
    <xf numFmtId="0" fontId="8" fillId="2" borderId="8" xfId="0" quotePrefix="1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/>
    </xf>
    <xf numFmtId="0" fontId="46" fillId="8" borderId="0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7" fillId="0" borderId="0" xfId="0" applyFont="1"/>
    <xf numFmtId="0" fontId="0" fillId="0" borderId="24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/>
    </xf>
    <xf numFmtId="1" fontId="0" fillId="0" borderId="24" xfId="0" applyNumberFormat="1" applyBorder="1" applyAlignment="1">
      <alignment horizontal="center" vertical="center"/>
    </xf>
    <xf numFmtId="0" fontId="24" fillId="5" borderId="40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4" fillId="5" borderId="4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4" fillId="0" borderId="19" xfId="0" applyFont="1" applyFill="1" applyBorder="1" applyAlignment="1"/>
    <xf numFmtId="0" fontId="0" fillId="0" borderId="0" xfId="0" applyBorder="1" applyAlignment="1">
      <alignment horizontal="center"/>
    </xf>
    <xf numFmtId="0" fontId="8" fillId="0" borderId="0" xfId="0" quotePrefix="1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vertic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8" fillId="0" borderId="40" xfId="0" quotePrefix="1" applyNumberFormat="1" applyFont="1" applyFill="1" applyBorder="1" applyAlignment="1" applyProtection="1">
      <alignment horizontal="left" vertical="center"/>
    </xf>
    <xf numFmtId="1" fontId="8" fillId="0" borderId="40" xfId="0" quotePrefix="1" applyNumberFormat="1" applyFont="1" applyFill="1" applyBorder="1" applyAlignment="1" applyProtection="1">
      <alignment horizontal="center" vertical="center"/>
    </xf>
    <xf numFmtId="0" fontId="8" fillId="0" borderId="1" xfId="0" quotePrefix="1" applyNumberFormat="1" applyFont="1" applyFill="1" applyBorder="1" applyAlignment="1" applyProtection="1">
      <alignment horizontal="center" vertical="center"/>
    </xf>
    <xf numFmtId="0" fontId="12" fillId="6" borderId="0" xfId="0" applyFont="1" applyFill="1" applyBorder="1" applyAlignment="1" applyProtection="1">
      <alignment horizontal="left" vertical="top"/>
      <protection hidden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 wrapText="1"/>
    </xf>
    <xf numFmtId="0" fontId="7" fillId="5" borderId="42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166" fontId="15" fillId="0" borderId="0" xfId="1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7" fillId="5" borderId="45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0" fontId="14" fillId="3" borderId="5" xfId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/>
    </xf>
    <xf numFmtId="0" fontId="14" fillId="3" borderId="44" xfId="1" applyFont="1" applyFill="1" applyBorder="1" applyAlignment="1">
      <alignment horizontal="center" vertical="center"/>
    </xf>
    <xf numFmtId="0" fontId="14" fillId="3" borderId="46" xfId="1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14" fillId="0" borderId="0" xfId="1" applyFont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14" fillId="3" borderId="40" xfId="1" applyFont="1" applyFill="1" applyBorder="1" applyAlignment="1">
      <alignment horizontal="center" vertical="center"/>
    </xf>
    <xf numFmtId="0" fontId="14" fillId="3" borderId="8" xfId="1" applyFont="1" applyFill="1" applyBorder="1" applyAlignment="1">
      <alignment horizontal="center" vertical="center"/>
    </xf>
    <xf numFmtId="0" fontId="14" fillId="3" borderId="9" xfId="1" applyFont="1" applyFill="1" applyBorder="1" applyAlignment="1">
      <alignment horizontal="center" vertical="center"/>
    </xf>
    <xf numFmtId="0" fontId="14" fillId="4" borderId="40" xfId="1" applyFont="1" applyFill="1" applyBorder="1" applyAlignment="1">
      <alignment horizontal="center" vertical="center"/>
    </xf>
    <xf numFmtId="0" fontId="14" fillId="4" borderId="8" xfId="1" applyFont="1" applyFill="1" applyBorder="1" applyAlignment="1">
      <alignment horizontal="center" vertical="center"/>
    </xf>
    <xf numFmtId="0" fontId="14" fillId="4" borderId="9" xfId="1" applyFont="1" applyFill="1" applyBorder="1" applyAlignment="1">
      <alignment horizontal="center" vertical="center"/>
    </xf>
    <xf numFmtId="0" fontId="14" fillId="3" borderId="41" xfId="1" applyFont="1" applyFill="1" applyBorder="1" applyAlignment="1">
      <alignment horizontal="center" vertical="center"/>
    </xf>
    <xf numFmtId="0" fontId="14" fillId="3" borderId="11" xfId="1" applyFont="1" applyFill="1" applyBorder="1" applyAlignment="1">
      <alignment horizontal="center" vertical="center"/>
    </xf>
    <xf numFmtId="0" fontId="14" fillId="3" borderId="12" xfId="1" applyFont="1" applyFill="1" applyBorder="1" applyAlignment="1">
      <alignment horizontal="center" vertical="center"/>
    </xf>
    <xf numFmtId="1" fontId="14" fillId="0" borderId="0" xfId="1" applyNumberFormat="1" applyFont="1" applyBorder="1" applyAlignment="1">
      <alignment horizontal="center" vertical="center"/>
    </xf>
    <xf numFmtId="165" fontId="15" fillId="0" borderId="0" xfId="2" applyNumberFormat="1" applyFont="1" applyBorder="1" applyAlignment="1">
      <alignment horizontal="center" vertical="center"/>
    </xf>
    <xf numFmtId="0" fontId="24" fillId="5" borderId="40" xfId="0" applyFont="1" applyFill="1" applyBorder="1" applyAlignment="1">
      <alignment horizontal="center"/>
    </xf>
    <xf numFmtId="0" fontId="24" fillId="5" borderId="8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5" borderId="42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" fillId="0" borderId="26" xfId="0" applyFont="1" applyBorder="1" applyAlignment="1">
      <alignment horizontal="left"/>
    </xf>
    <xf numFmtId="0" fontId="1" fillId="5" borderId="6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/>
    </xf>
    <xf numFmtId="0" fontId="35" fillId="5" borderId="1" xfId="0" applyFont="1" applyFill="1" applyBorder="1" applyAlignment="1">
      <alignment horizontal="right" vertical="center"/>
    </xf>
    <xf numFmtId="0" fontId="48" fillId="0" borderId="6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43" fillId="0" borderId="0" xfId="0" applyFont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44" fillId="8" borderId="1" xfId="0" applyFont="1" applyFill="1" applyBorder="1" applyAlignment="1">
      <alignment horizontal="center" vertical="center"/>
    </xf>
    <xf numFmtId="0" fontId="45" fillId="8" borderId="6" xfId="0" applyFont="1" applyFill="1" applyBorder="1" applyAlignment="1">
      <alignment horizontal="center" vertical="center"/>
    </xf>
    <xf numFmtId="0" fontId="44" fillId="8" borderId="24" xfId="0" applyFont="1" applyFill="1" applyBorder="1" applyAlignment="1">
      <alignment horizontal="center" vertical="center"/>
    </xf>
    <xf numFmtId="0" fontId="44" fillId="8" borderId="6" xfId="0" applyFont="1" applyFill="1" applyBorder="1" applyAlignment="1">
      <alignment horizontal="center" vertical="center"/>
    </xf>
    <xf numFmtId="167" fontId="8" fillId="0" borderId="40" xfId="0" quotePrefix="1" applyNumberFormat="1" applyFont="1" applyFill="1" applyBorder="1" applyAlignment="1" applyProtection="1">
      <alignment horizontal="center" vertical="center"/>
    </xf>
  </cellXfs>
  <cellStyles count="3">
    <cellStyle name="Comma [0]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/AppData/Roaming/Microsoft/AddIns/Kombinasi%20Terbilang.xla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ALISIS%20OC\ANALISIS%20RAPO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ww.Kelasexcel.web.id"/>
      <sheetName val="Kombinasi Terbilang"/>
    </sheetNames>
    <definedNames>
      <definedName name="terbilang"/>
    </defined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GURU"/>
      <sheetName val="Sheet2"/>
      <sheetName val="DATA SISWA"/>
      <sheetName val="EVALUASI"/>
      <sheetName val="NILAI PERINGKAT"/>
      <sheetName val="RAPOR XII IPA1"/>
      <sheetName val="RAPOR XII IPA2"/>
      <sheetName val="RAPOR XII IPA3"/>
      <sheetName val="Sheet1"/>
    </sheetNames>
    <sheetDataSet>
      <sheetData sheetId="0"/>
      <sheetData sheetId="1"/>
      <sheetData sheetId="2"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35"/>
  <sheetViews>
    <sheetView topLeftCell="A7" workbookViewId="0">
      <selection sqref="A1:H35"/>
    </sheetView>
  </sheetViews>
  <sheetFormatPr defaultRowHeight="15" x14ac:dyDescent="0.25"/>
  <cols>
    <col min="1" max="1" width="39.140625" customWidth="1"/>
    <col min="2" max="2" width="6.85546875" customWidth="1"/>
    <col min="3" max="3" width="31.28515625" customWidth="1"/>
  </cols>
  <sheetData>
    <row r="1" spans="1:117" ht="21" customHeight="1" x14ac:dyDescent="0.25">
      <c r="A1" s="233" t="s">
        <v>103</v>
      </c>
      <c r="B1" s="233"/>
      <c r="C1" s="233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</row>
    <row r="2" spans="1:117" ht="15" customHeight="1" x14ac:dyDescent="0.25">
      <c r="A2" s="82"/>
      <c r="B2" s="82"/>
      <c r="C2" s="82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</row>
    <row r="3" spans="1:117" ht="18.75" x14ac:dyDescent="0.25">
      <c r="A3" s="90" t="s">
        <v>118</v>
      </c>
      <c r="B3" s="84">
        <v>1</v>
      </c>
      <c r="C3" s="91" t="s">
        <v>144</v>
      </c>
    </row>
    <row r="4" spans="1:117" ht="18.75" x14ac:dyDescent="0.25">
      <c r="A4" s="83"/>
      <c r="B4" s="85">
        <v>2</v>
      </c>
      <c r="C4" s="91" t="s">
        <v>145</v>
      </c>
    </row>
    <row r="5" spans="1:117" ht="18" customHeight="1" x14ac:dyDescent="0.25">
      <c r="A5" s="83"/>
      <c r="B5" s="84">
        <v>3</v>
      </c>
      <c r="C5" s="91" t="s">
        <v>272</v>
      </c>
      <c r="D5" s="81"/>
      <c r="E5" s="81"/>
      <c r="F5" s="81"/>
      <c r="G5" s="81"/>
      <c r="H5" s="81"/>
      <c r="I5" s="81"/>
    </row>
    <row r="6" spans="1:117" ht="18" customHeight="1" x14ac:dyDescent="0.25">
      <c r="A6" s="83"/>
      <c r="B6" s="85">
        <v>4</v>
      </c>
      <c r="C6" s="91" t="s">
        <v>273</v>
      </c>
      <c r="D6" s="81"/>
      <c r="E6" s="81"/>
      <c r="F6" s="81"/>
      <c r="G6" s="81"/>
      <c r="H6" s="81"/>
      <c r="I6" s="81"/>
    </row>
    <row r="7" spans="1:117" ht="18" customHeight="1" x14ac:dyDescent="0.25">
      <c r="A7" s="83"/>
      <c r="B7" s="84">
        <v>5</v>
      </c>
      <c r="C7" s="91" t="s">
        <v>146</v>
      </c>
      <c r="D7" s="81"/>
      <c r="E7" s="81"/>
      <c r="F7" s="81"/>
      <c r="G7" s="81"/>
      <c r="H7" s="81"/>
      <c r="I7" s="81"/>
    </row>
    <row r="8" spans="1:117" ht="18.75" x14ac:dyDescent="0.25">
      <c r="A8" s="83"/>
      <c r="B8" s="85">
        <v>6</v>
      </c>
      <c r="C8" s="91" t="s">
        <v>147</v>
      </c>
    </row>
    <row r="9" spans="1:117" ht="18" x14ac:dyDescent="0.25">
      <c r="A9" s="83"/>
    </row>
    <row r="10" spans="1:117" ht="18.75" x14ac:dyDescent="0.25">
      <c r="A10" s="90" t="s">
        <v>119</v>
      </c>
      <c r="B10" s="86" t="s">
        <v>20</v>
      </c>
      <c r="C10" s="87" t="s">
        <v>120</v>
      </c>
    </row>
    <row r="11" spans="1:117" ht="18.75" x14ac:dyDescent="0.25">
      <c r="A11" s="90" t="s">
        <v>104</v>
      </c>
      <c r="B11" s="86" t="s">
        <v>20</v>
      </c>
      <c r="C11" s="92" t="s">
        <v>125</v>
      </c>
    </row>
    <row r="12" spans="1:117" ht="18.75" x14ac:dyDescent="0.25">
      <c r="A12" s="90" t="s">
        <v>133</v>
      </c>
      <c r="B12" s="86" t="s">
        <v>20</v>
      </c>
      <c r="C12" s="92" t="s">
        <v>134</v>
      </c>
    </row>
    <row r="13" spans="1:117" ht="18.75" x14ac:dyDescent="0.25">
      <c r="A13" s="90" t="s">
        <v>136</v>
      </c>
      <c r="B13" s="86" t="s">
        <v>20</v>
      </c>
      <c r="C13" s="92" t="s">
        <v>135</v>
      </c>
    </row>
    <row r="14" spans="1:117" ht="18.75" x14ac:dyDescent="0.3">
      <c r="A14" s="90" t="s">
        <v>105</v>
      </c>
      <c r="B14" s="86" t="s">
        <v>20</v>
      </c>
      <c r="C14" s="88" t="s">
        <v>19</v>
      </c>
    </row>
    <row r="15" spans="1:117" ht="18.75" x14ac:dyDescent="0.3">
      <c r="A15" s="90" t="s">
        <v>106</v>
      </c>
      <c r="B15" s="86" t="s">
        <v>20</v>
      </c>
      <c r="C15" s="93" t="s">
        <v>122</v>
      </c>
    </row>
    <row r="16" spans="1:117" ht="18.75" x14ac:dyDescent="0.25">
      <c r="A16" s="90" t="s">
        <v>107</v>
      </c>
      <c r="B16" s="86" t="s">
        <v>20</v>
      </c>
      <c r="C16" s="94" t="s">
        <v>121</v>
      </c>
    </row>
    <row r="17" spans="1:3" ht="18.75" x14ac:dyDescent="0.25">
      <c r="A17" s="90" t="s">
        <v>108</v>
      </c>
      <c r="B17" s="86" t="s">
        <v>20</v>
      </c>
      <c r="C17" s="94" t="s">
        <v>109</v>
      </c>
    </row>
    <row r="18" spans="1:3" ht="18.75" x14ac:dyDescent="0.25">
      <c r="A18" s="90" t="s">
        <v>110</v>
      </c>
      <c r="B18" s="86" t="s">
        <v>20</v>
      </c>
      <c r="C18" s="95" t="s">
        <v>278</v>
      </c>
    </row>
    <row r="19" spans="1:3" ht="18.75" x14ac:dyDescent="0.25">
      <c r="A19" s="90" t="s">
        <v>126</v>
      </c>
      <c r="B19" s="86" t="s">
        <v>20</v>
      </c>
      <c r="C19" s="95" t="s">
        <v>279</v>
      </c>
    </row>
    <row r="20" spans="1:3" ht="18.75" x14ac:dyDescent="0.25">
      <c r="A20" s="90" t="s">
        <v>128</v>
      </c>
      <c r="B20" s="86" t="s">
        <v>20</v>
      </c>
      <c r="C20" s="94">
        <v>55</v>
      </c>
    </row>
    <row r="21" spans="1:3" ht="18.75" x14ac:dyDescent="0.25">
      <c r="A21" s="90" t="s">
        <v>111</v>
      </c>
      <c r="B21" s="86" t="s">
        <v>20</v>
      </c>
      <c r="C21" s="95" t="s">
        <v>274</v>
      </c>
    </row>
    <row r="22" spans="1:3" ht="18.75" x14ac:dyDescent="0.25">
      <c r="A22" s="90" t="s">
        <v>160</v>
      </c>
      <c r="B22" s="86" t="s">
        <v>20</v>
      </c>
      <c r="C22" s="94">
        <v>40</v>
      </c>
    </row>
    <row r="23" spans="1:3" ht="18.75" x14ac:dyDescent="0.25">
      <c r="A23" s="90" t="s">
        <v>275</v>
      </c>
      <c r="B23" s="86" t="s">
        <v>20</v>
      </c>
      <c r="C23" s="94">
        <v>5</v>
      </c>
    </row>
    <row r="24" spans="1:3" ht="18.75" x14ac:dyDescent="0.25">
      <c r="A24" s="90" t="s">
        <v>112</v>
      </c>
      <c r="B24" s="86" t="s">
        <v>20</v>
      </c>
      <c r="C24" s="94" t="s">
        <v>280</v>
      </c>
    </row>
    <row r="25" spans="1:3" ht="18.75" x14ac:dyDescent="0.25">
      <c r="A25" s="90" t="s">
        <v>113</v>
      </c>
      <c r="B25" s="86" t="s">
        <v>20</v>
      </c>
      <c r="C25" s="95" t="s">
        <v>123</v>
      </c>
    </row>
    <row r="26" spans="1:3" ht="18.75" x14ac:dyDescent="0.3">
      <c r="A26" s="90" t="s">
        <v>114</v>
      </c>
      <c r="B26" s="86" t="s">
        <v>20</v>
      </c>
      <c r="C26" s="96" t="s">
        <v>124</v>
      </c>
    </row>
    <row r="27" spans="1:3" ht="18.75" x14ac:dyDescent="0.3">
      <c r="A27" s="98" t="s">
        <v>115</v>
      </c>
      <c r="B27" s="86" t="s">
        <v>20</v>
      </c>
      <c r="C27" s="97" t="s">
        <v>116</v>
      </c>
    </row>
    <row r="28" spans="1:3" ht="18.75" x14ac:dyDescent="0.25">
      <c r="A28" s="90" t="s">
        <v>117</v>
      </c>
      <c r="B28" s="86" t="s">
        <v>20</v>
      </c>
      <c r="C28" s="95" t="s">
        <v>281</v>
      </c>
    </row>
    <row r="29" spans="1:3" ht="18.75" x14ac:dyDescent="0.25">
      <c r="A29" s="90" t="s">
        <v>271</v>
      </c>
      <c r="B29" s="86" t="s">
        <v>20</v>
      </c>
      <c r="C29" s="94">
        <v>110</v>
      </c>
    </row>
    <row r="30" spans="1:3" ht="18.75" x14ac:dyDescent="0.3">
      <c r="A30" s="90" t="s">
        <v>154</v>
      </c>
      <c r="B30" s="86" t="s">
        <v>20</v>
      </c>
      <c r="C30" s="163">
        <v>1.75</v>
      </c>
    </row>
    <row r="31" spans="1:3" ht="18.75" x14ac:dyDescent="0.3">
      <c r="A31" s="90" t="s">
        <v>155</v>
      </c>
      <c r="B31" s="86" t="s">
        <v>20</v>
      </c>
      <c r="C31" s="163">
        <v>5</v>
      </c>
    </row>
    <row r="32" spans="1:3" ht="18.75" x14ac:dyDescent="0.3">
      <c r="A32" s="90" t="s">
        <v>156</v>
      </c>
      <c r="B32" s="86" t="s">
        <v>20</v>
      </c>
      <c r="C32" s="163">
        <v>9</v>
      </c>
    </row>
    <row r="33" spans="1:3" ht="18.75" x14ac:dyDescent="0.3">
      <c r="A33" s="90" t="s">
        <v>157</v>
      </c>
      <c r="B33" s="86" t="s">
        <v>20</v>
      </c>
      <c r="C33" s="163">
        <v>7</v>
      </c>
    </row>
    <row r="34" spans="1:3" ht="18.75" x14ac:dyDescent="0.3">
      <c r="A34" s="90" t="s">
        <v>158</v>
      </c>
      <c r="B34" s="86" t="s">
        <v>20</v>
      </c>
      <c r="C34" s="163">
        <v>3</v>
      </c>
    </row>
    <row r="35" spans="1:3" ht="18.75" x14ac:dyDescent="0.3">
      <c r="A35" s="90" t="s">
        <v>159</v>
      </c>
      <c r="B35" s="86" t="s">
        <v>20</v>
      </c>
      <c r="C35" s="163">
        <v>6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36"/>
  <sheetViews>
    <sheetView view="pageBreakPreview" topLeftCell="A7" zoomScale="80" zoomScaleNormal="70" zoomScaleSheetLayoutView="80" workbookViewId="0">
      <pane xSplit="2" ySplit="9" topLeftCell="C16" activePane="bottomRight" state="frozen"/>
      <selection activeCell="A7" sqref="A7"/>
      <selection pane="topRight" activeCell="C7" sqref="C7"/>
      <selection pane="bottomLeft" activeCell="A9" sqref="A9"/>
      <selection pane="bottomRight" activeCell="CS19" sqref="B19:CS19"/>
    </sheetView>
  </sheetViews>
  <sheetFormatPr defaultRowHeight="15.75" x14ac:dyDescent="0.25"/>
  <cols>
    <col min="1" max="1" width="4.85546875" customWidth="1"/>
    <col min="2" max="2" width="33" customWidth="1"/>
    <col min="3" max="3" width="3.7109375" customWidth="1"/>
    <col min="4" max="4" width="4.5703125" customWidth="1"/>
    <col min="5" max="5" width="4.85546875" customWidth="1"/>
    <col min="6" max="6" width="2.7109375" style="2" customWidth="1"/>
    <col min="7" max="7" width="3.7109375" style="86" customWidth="1"/>
    <col min="8" max="8" width="3.5703125" hidden="1" customWidth="1"/>
    <col min="9" max="9" width="3.7109375" style="86" customWidth="1"/>
    <col min="10" max="10" width="3.5703125" hidden="1" customWidth="1"/>
    <col min="11" max="11" width="3.7109375" style="86" customWidth="1"/>
    <col min="12" max="12" width="3.5703125" hidden="1" customWidth="1"/>
    <col min="13" max="13" width="3.7109375" style="86" customWidth="1"/>
    <col min="14" max="14" width="3.5703125" hidden="1" customWidth="1"/>
    <col min="15" max="15" width="3.7109375" style="86" customWidth="1"/>
    <col min="16" max="16" width="3.5703125" hidden="1" customWidth="1"/>
    <col min="17" max="17" width="3.7109375" style="86" customWidth="1"/>
    <col min="18" max="18" width="3.5703125" hidden="1" customWidth="1"/>
    <col min="19" max="19" width="3.7109375" style="86" customWidth="1"/>
    <col min="20" max="20" width="3.5703125" hidden="1" customWidth="1"/>
    <col min="21" max="21" width="3.7109375" style="86" customWidth="1"/>
    <col min="22" max="22" width="3.5703125" hidden="1" customWidth="1"/>
    <col min="23" max="23" width="3.7109375" style="86" customWidth="1"/>
    <col min="24" max="24" width="3.5703125" hidden="1" customWidth="1"/>
    <col min="25" max="25" width="3.7109375" style="86" customWidth="1"/>
    <col min="26" max="26" width="3.5703125" hidden="1" customWidth="1"/>
    <col min="27" max="27" width="3.7109375" style="86" customWidth="1"/>
    <col min="28" max="28" width="3.5703125" hidden="1" customWidth="1"/>
    <col min="29" max="29" width="3.7109375" style="86" customWidth="1"/>
    <col min="30" max="30" width="3.5703125" hidden="1" customWidth="1"/>
    <col min="31" max="31" width="3.7109375" style="86" customWidth="1"/>
    <col min="32" max="32" width="3.5703125" hidden="1" customWidth="1"/>
    <col min="33" max="33" width="3.7109375" style="86" customWidth="1"/>
    <col min="34" max="34" width="3.5703125" hidden="1" customWidth="1"/>
    <col min="35" max="35" width="3.7109375" style="86" customWidth="1"/>
    <col min="36" max="36" width="3.5703125" hidden="1" customWidth="1"/>
    <col min="37" max="37" width="3.7109375" style="86" customWidth="1"/>
    <col min="38" max="38" width="3.5703125" hidden="1" customWidth="1"/>
    <col min="39" max="39" width="3.7109375" style="86" customWidth="1"/>
    <col min="40" max="40" width="3.5703125" hidden="1" customWidth="1"/>
    <col min="41" max="41" width="3.7109375" style="86" customWidth="1"/>
    <col min="42" max="42" width="3.5703125" hidden="1" customWidth="1"/>
    <col min="43" max="43" width="3.7109375" style="86" customWidth="1"/>
    <col min="44" max="44" width="3.5703125" hidden="1" customWidth="1"/>
    <col min="45" max="45" width="3.7109375" style="86" customWidth="1"/>
    <col min="46" max="46" width="3.5703125" hidden="1" customWidth="1"/>
    <col min="47" max="47" width="3.7109375" style="86" customWidth="1"/>
    <col min="48" max="48" width="3.5703125" hidden="1" customWidth="1"/>
    <col min="49" max="49" width="3.7109375" style="86" customWidth="1"/>
    <col min="50" max="50" width="3.5703125" hidden="1" customWidth="1"/>
    <col min="51" max="51" width="3.7109375" style="86" customWidth="1"/>
    <col min="52" max="52" width="3.5703125" hidden="1" customWidth="1"/>
    <col min="53" max="53" width="3.7109375" style="86" customWidth="1"/>
    <col min="54" max="54" width="3.5703125" hidden="1" customWidth="1"/>
    <col min="55" max="55" width="3.7109375" style="86" customWidth="1"/>
    <col min="56" max="56" width="3.5703125" hidden="1" customWidth="1"/>
    <col min="57" max="57" width="3.7109375" style="86" customWidth="1"/>
    <col min="58" max="58" width="3.5703125" hidden="1" customWidth="1"/>
    <col min="59" max="59" width="3.7109375" style="86" customWidth="1"/>
    <col min="60" max="60" width="3.5703125" hidden="1" customWidth="1"/>
    <col min="61" max="61" width="3.7109375" style="86" customWidth="1"/>
    <col min="62" max="62" width="3.5703125" hidden="1" customWidth="1"/>
    <col min="63" max="63" width="3.7109375" style="86" customWidth="1"/>
    <col min="64" max="64" width="3.5703125" hidden="1" customWidth="1"/>
    <col min="65" max="65" width="3.7109375" style="86" customWidth="1"/>
    <col min="66" max="66" width="4.140625" hidden="1" customWidth="1"/>
    <col min="67" max="67" width="3.7109375" style="86" customWidth="1"/>
    <col min="68" max="68" width="3.5703125" hidden="1" customWidth="1"/>
    <col min="69" max="69" width="3.7109375" style="86" customWidth="1"/>
    <col min="70" max="70" width="3.5703125" hidden="1" customWidth="1"/>
    <col min="71" max="71" width="3.7109375" style="86" customWidth="1"/>
    <col min="72" max="72" width="3.5703125" hidden="1" customWidth="1"/>
    <col min="73" max="73" width="3.7109375" style="86" customWidth="1"/>
    <col min="74" max="74" width="3.5703125" hidden="1" customWidth="1"/>
    <col min="75" max="75" width="3.7109375" style="86" customWidth="1"/>
    <col min="76" max="76" width="3.5703125" hidden="1" customWidth="1"/>
    <col min="77" max="77" width="3.7109375" style="86" customWidth="1"/>
    <col min="78" max="78" width="3.5703125" hidden="1" customWidth="1"/>
    <col min="79" max="79" width="3.7109375" style="86" customWidth="1"/>
    <col min="80" max="80" width="3.5703125" hidden="1" customWidth="1"/>
    <col min="81" max="81" width="3.7109375" style="86" customWidth="1"/>
    <col min="82" max="82" width="3.5703125" hidden="1" customWidth="1"/>
    <col min="83" max="83" width="3.7109375" style="86" customWidth="1"/>
    <col min="84" max="84" width="3.5703125" hidden="1" customWidth="1"/>
    <col min="85" max="85" width="3.7109375" style="86" customWidth="1"/>
    <col min="86" max="86" width="3.5703125" hidden="1" customWidth="1"/>
    <col min="87" max="91" width="4.5703125" style="86" customWidth="1"/>
    <col min="92" max="93" width="6.85546875" customWidth="1"/>
    <col min="94" max="94" width="6.7109375" customWidth="1"/>
    <col min="95" max="95" width="6" customWidth="1"/>
    <col min="96" max="96" width="13.5703125" customWidth="1"/>
    <col min="97" max="97" width="7.7109375" style="86" customWidth="1"/>
  </cols>
  <sheetData>
    <row r="1" spans="1:97" ht="25.5" x14ac:dyDescent="0.3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12"/>
    </row>
    <row r="3" spans="1:97" x14ac:dyDescent="0.25">
      <c r="A3" s="6" t="s">
        <v>1</v>
      </c>
      <c r="C3" s="4" t="s">
        <v>10</v>
      </c>
    </row>
    <row r="4" spans="1:97" x14ac:dyDescent="0.25">
      <c r="A4" s="6" t="s">
        <v>2</v>
      </c>
      <c r="C4" s="4" t="s">
        <v>11</v>
      </c>
    </row>
    <row r="5" spans="1:97" ht="16.5" thickBot="1" x14ac:dyDescent="0.3"/>
    <row r="6" spans="1:97" ht="30" customHeight="1" x14ac:dyDescent="0.25">
      <c r="A6" s="17" t="s">
        <v>3</v>
      </c>
      <c r="B6" s="18"/>
      <c r="C6" s="19" t="s">
        <v>4</v>
      </c>
      <c r="D6" s="20"/>
      <c r="E6" s="20"/>
      <c r="F6" s="21"/>
      <c r="G6" s="239" t="s">
        <v>5</v>
      </c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65" t="s">
        <v>6</v>
      </c>
      <c r="CO6" s="266"/>
      <c r="CP6" s="267"/>
      <c r="CQ6" s="18" t="s">
        <v>7</v>
      </c>
      <c r="CR6" s="22" t="s">
        <v>14</v>
      </c>
    </row>
    <row r="7" spans="1:97" ht="16.5" customHeight="1" x14ac:dyDescent="0.3">
      <c r="A7" s="241" t="str">
        <f>'DATA GURU'!C3</f>
        <v>ANALISIS BUTIR SOAL USBN BAHASA INDONESIA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</row>
    <row r="8" spans="1:97" ht="16.5" customHeight="1" x14ac:dyDescent="0.25"/>
    <row r="9" spans="1:97" ht="16.5" customHeight="1" x14ac:dyDescent="0.25">
      <c r="A9" s="5" t="s">
        <v>1</v>
      </c>
      <c r="G9" s="86" t="s">
        <v>20</v>
      </c>
      <c r="I9" s="86" t="str">
        <f>'DATA GURU'!C16</f>
        <v>Bahasa Indonesia</v>
      </c>
    </row>
    <row r="10" spans="1:97" ht="16.5" customHeight="1" x14ac:dyDescent="0.25">
      <c r="A10" s="5" t="s">
        <v>25</v>
      </c>
      <c r="G10" s="86" t="s">
        <v>20</v>
      </c>
      <c r="I10" s="192" t="str">
        <f>'DATA GURU'!C18</f>
        <v>XII IPS / Genab</v>
      </c>
    </row>
    <row r="11" spans="1:97" ht="16.5" customHeight="1" thickBot="1" x14ac:dyDescent="0.3">
      <c r="A11" s="5"/>
    </row>
    <row r="12" spans="1:97" ht="16.5" customHeight="1" x14ac:dyDescent="0.25">
      <c r="A12" s="242" t="s">
        <v>3</v>
      </c>
      <c r="B12" s="245" t="e">
        <f>INDEX('DATA SISWA'!$A:$M,MATCH($W12,$M:$M,0),2)</f>
        <v>#N/A</v>
      </c>
      <c r="C12" s="248" t="s">
        <v>4</v>
      </c>
      <c r="D12" s="249"/>
      <c r="E12" s="249"/>
      <c r="F12" s="250"/>
      <c r="G12" s="248" t="s">
        <v>161</v>
      </c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249"/>
      <c r="BS12" s="249"/>
      <c r="BT12" s="249"/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249"/>
      <c r="CF12" s="249"/>
      <c r="CG12" s="249"/>
      <c r="CH12" s="249"/>
      <c r="CI12" s="249"/>
      <c r="CJ12" s="249"/>
      <c r="CK12" s="249"/>
      <c r="CL12" s="249"/>
      <c r="CM12" s="249"/>
      <c r="CN12" s="259" t="s">
        <v>6</v>
      </c>
      <c r="CO12" s="260"/>
      <c r="CP12" s="261"/>
      <c r="CQ12" s="245" t="s">
        <v>7</v>
      </c>
      <c r="CR12" s="248" t="s">
        <v>8</v>
      </c>
      <c r="CS12" s="270" t="s">
        <v>327</v>
      </c>
    </row>
    <row r="13" spans="1:97" ht="16.5" customHeight="1" x14ac:dyDescent="0.25">
      <c r="A13" s="243"/>
      <c r="B13" s="246"/>
      <c r="C13" s="251"/>
      <c r="D13" s="252"/>
      <c r="E13" s="252"/>
      <c r="F13" s="253"/>
      <c r="G13" s="257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258"/>
      <c r="BS13" s="258"/>
      <c r="BT13" s="258"/>
      <c r="BU13" s="258"/>
      <c r="BV13" s="258"/>
      <c r="BW13" s="258"/>
      <c r="BX13" s="258"/>
      <c r="BY13" s="258"/>
      <c r="BZ13" s="258"/>
      <c r="CA13" s="258"/>
      <c r="CB13" s="258"/>
      <c r="CC13" s="258"/>
      <c r="CD13" s="258"/>
      <c r="CE13" s="258"/>
      <c r="CF13" s="258"/>
      <c r="CG13" s="258"/>
      <c r="CH13" s="258"/>
      <c r="CI13" s="258"/>
      <c r="CJ13" s="258"/>
      <c r="CK13" s="258"/>
      <c r="CL13" s="258"/>
      <c r="CM13" s="258"/>
      <c r="CN13" s="262"/>
      <c r="CO13" s="263"/>
      <c r="CP13" s="264"/>
      <c r="CQ13" s="246"/>
      <c r="CR13" s="251"/>
      <c r="CS13" s="271"/>
    </row>
    <row r="14" spans="1:97" ht="16.5" customHeight="1" x14ac:dyDescent="0.25">
      <c r="A14" s="243"/>
      <c r="B14" s="246"/>
      <c r="C14" s="251"/>
      <c r="D14" s="252"/>
      <c r="E14" s="252"/>
      <c r="F14" s="253"/>
      <c r="G14" s="187">
        <v>1</v>
      </c>
      <c r="H14" s="134">
        <f>G14</f>
        <v>1</v>
      </c>
      <c r="I14" s="187">
        <v>2</v>
      </c>
      <c r="J14" s="134">
        <f>I14</f>
        <v>2</v>
      </c>
      <c r="K14" s="187">
        <v>3</v>
      </c>
      <c r="L14" s="134">
        <f>K14</f>
        <v>3</v>
      </c>
      <c r="M14" s="187">
        <v>4</v>
      </c>
      <c r="N14" s="134">
        <f>M14</f>
        <v>4</v>
      </c>
      <c r="O14" s="187">
        <v>5</v>
      </c>
      <c r="P14" s="134">
        <f>O14</f>
        <v>5</v>
      </c>
      <c r="Q14" s="187">
        <v>6</v>
      </c>
      <c r="R14" s="134">
        <f>Q14</f>
        <v>6</v>
      </c>
      <c r="S14" s="187">
        <v>7</v>
      </c>
      <c r="T14" s="134">
        <f>S14</f>
        <v>7</v>
      </c>
      <c r="U14" s="187">
        <v>8</v>
      </c>
      <c r="V14" s="134">
        <f>U14</f>
        <v>8</v>
      </c>
      <c r="W14" s="187">
        <v>9</v>
      </c>
      <c r="X14" s="134">
        <f>W14</f>
        <v>9</v>
      </c>
      <c r="Y14" s="187">
        <v>10</v>
      </c>
      <c r="Z14" s="134">
        <f>Y14</f>
        <v>10</v>
      </c>
      <c r="AA14" s="187">
        <v>11</v>
      </c>
      <c r="AB14" s="134">
        <f>AA14</f>
        <v>11</v>
      </c>
      <c r="AC14" s="187">
        <v>12</v>
      </c>
      <c r="AD14" s="134">
        <f>AC14</f>
        <v>12</v>
      </c>
      <c r="AE14" s="187">
        <v>13</v>
      </c>
      <c r="AF14" s="134">
        <f>AE14</f>
        <v>13</v>
      </c>
      <c r="AG14" s="187">
        <v>14</v>
      </c>
      <c r="AH14" s="134">
        <f>AG14</f>
        <v>14</v>
      </c>
      <c r="AI14" s="187">
        <v>15</v>
      </c>
      <c r="AJ14" s="134">
        <f>AI14</f>
        <v>15</v>
      </c>
      <c r="AK14" s="187">
        <v>16</v>
      </c>
      <c r="AL14" s="134">
        <f>AK14</f>
        <v>16</v>
      </c>
      <c r="AM14" s="187">
        <v>17</v>
      </c>
      <c r="AN14" s="134">
        <f>AM14</f>
        <v>17</v>
      </c>
      <c r="AO14" s="187">
        <v>18</v>
      </c>
      <c r="AP14" s="134">
        <f>AO14</f>
        <v>18</v>
      </c>
      <c r="AQ14" s="187">
        <v>19</v>
      </c>
      <c r="AR14" s="134">
        <f>AQ14</f>
        <v>19</v>
      </c>
      <c r="AS14" s="187">
        <v>20</v>
      </c>
      <c r="AT14" s="134">
        <f>AS14</f>
        <v>20</v>
      </c>
      <c r="AU14" s="187">
        <v>21</v>
      </c>
      <c r="AV14" s="134">
        <f>AU14</f>
        <v>21</v>
      </c>
      <c r="AW14" s="187">
        <v>22</v>
      </c>
      <c r="AX14" s="134">
        <f>AW14</f>
        <v>22</v>
      </c>
      <c r="AY14" s="187">
        <v>23</v>
      </c>
      <c r="AZ14" s="134">
        <f>AY14</f>
        <v>23</v>
      </c>
      <c r="BA14" s="187">
        <v>24</v>
      </c>
      <c r="BB14" s="134">
        <f>BA14</f>
        <v>24</v>
      </c>
      <c r="BC14" s="187">
        <v>25</v>
      </c>
      <c r="BD14" s="134">
        <f>BC14</f>
        <v>25</v>
      </c>
      <c r="BE14" s="187">
        <v>26</v>
      </c>
      <c r="BF14" s="134">
        <f>BE14</f>
        <v>26</v>
      </c>
      <c r="BG14" s="187">
        <v>27</v>
      </c>
      <c r="BH14" s="134">
        <f>BG14</f>
        <v>27</v>
      </c>
      <c r="BI14" s="187">
        <v>28</v>
      </c>
      <c r="BJ14" s="134">
        <f>BI14</f>
        <v>28</v>
      </c>
      <c r="BK14" s="187">
        <v>29</v>
      </c>
      <c r="BL14" s="134">
        <f>BK14</f>
        <v>29</v>
      </c>
      <c r="BM14" s="187">
        <v>30</v>
      </c>
      <c r="BN14" s="134">
        <f>BM14</f>
        <v>30</v>
      </c>
      <c r="BO14" s="187">
        <v>31</v>
      </c>
      <c r="BP14" s="134">
        <f>BO14</f>
        <v>31</v>
      </c>
      <c r="BQ14" s="187">
        <v>32</v>
      </c>
      <c r="BR14" s="134">
        <f>BQ14</f>
        <v>32</v>
      </c>
      <c r="BS14" s="187">
        <v>33</v>
      </c>
      <c r="BT14" s="134">
        <f>BS14</f>
        <v>33</v>
      </c>
      <c r="BU14" s="187">
        <v>34</v>
      </c>
      <c r="BV14" s="134">
        <f>BU14</f>
        <v>34</v>
      </c>
      <c r="BW14" s="187">
        <v>35</v>
      </c>
      <c r="BX14" s="134">
        <f>BW14</f>
        <v>35</v>
      </c>
      <c r="BY14" s="187">
        <v>36</v>
      </c>
      <c r="BZ14" s="134">
        <f>BY14</f>
        <v>36</v>
      </c>
      <c r="CA14" s="187">
        <v>37</v>
      </c>
      <c r="CB14" s="134">
        <f>CA14</f>
        <v>37</v>
      </c>
      <c r="CC14" s="187">
        <v>38</v>
      </c>
      <c r="CD14" s="134">
        <f>CC14</f>
        <v>38</v>
      </c>
      <c r="CE14" s="187">
        <v>39</v>
      </c>
      <c r="CF14" s="134">
        <f>CE14</f>
        <v>39</v>
      </c>
      <c r="CG14" s="187">
        <v>40</v>
      </c>
      <c r="CH14" s="134">
        <f>CG14</f>
        <v>40</v>
      </c>
      <c r="CI14" s="187">
        <v>41</v>
      </c>
      <c r="CJ14" s="187">
        <v>42</v>
      </c>
      <c r="CK14" s="187">
        <v>43</v>
      </c>
      <c r="CL14" s="187">
        <v>44</v>
      </c>
      <c r="CM14" s="187">
        <v>45</v>
      </c>
      <c r="CN14" s="268" t="s">
        <v>12</v>
      </c>
      <c r="CO14" s="268" t="s">
        <v>15</v>
      </c>
      <c r="CP14" s="268" t="s">
        <v>137</v>
      </c>
      <c r="CQ14" s="246"/>
      <c r="CR14" s="251"/>
      <c r="CS14" s="271"/>
    </row>
    <row r="15" spans="1:97" thickBot="1" x14ac:dyDescent="0.3">
      <c r="A15" s="244"/>
      <c r="B15" s="247"/>
      <c r="C15" s="254"/>
      <c r="D15" s="255"/>
      <c r="E15" s="255"/>
      <c r="F15" s="256"/>
      <c r="G15" s="135" t="s">
        <v>282</v>
      </c>
      <c r="H15" s="135" t="str">
        <f>G15</f>
        <v>A</v>
      </c>
      <c r="I15" s="135" t="s">
        <v>283</v>
      </c>
      <c r="J15" s="135" t="str">
        <f>I15</f>
        <v>E</v>
      </c>
      <c r="K15" s="135" t="s">
        <v>284</v>
      </c>
      <c r="L15" s="135" t="str">
        <f>K15</f>
        <v>C</v>
      </c>
      <c r="M15" s="135" t="s">
        <v>282</v>
      </c>
      <c r="N15" s="135" t="str">
        <f>M15</f>
        <v>A</v>
      </c>
      <c r="O15" s="135" t="s">
        <v>12</v>
      </c>
      <c r="P15" s="135" t="str">
        <f>O15</f>
        <v>B</v>
      </c>
      <c r="Q15" s="135" t="s">
        <v>282</v>
      </c>
      <c r="R15" s="135" t="str">
        <f>Q15</f>
        <v>A</v>
      </c>
      <c r="S15" s="135" t="s">
        <v>285</v>
      </c>
      <c r="T15" s="135" t="str">
        <f>S15</f>
        <v>D</v>
      </c>
      <c r="U15" s="135" t="s">
        <v>285</v>
      </c>
      <c r="V15" s="135" t="str">
        <f>U15</f>
        <v>D</v>
      </c>
      <c r="W15" s="135" t="s">
        <v>283</v>
      </c>
      <c r="X15" s="135" t="str">
        <f>W15</f>
        <v>E</v>
      </c>
      <c r="Y15" s="135" t="s">
        <v>284</v>
      </c>
      <c r="Z15" s="135" t="str">
        <f>Y15</f>
        <v>C</v>
      </c>
      <c r="AA15" s="135" t="s">
        <v>283</v>
      </c>
      <c r="AB15" s="135" t="str">
        <f>AA15</f>
        <v>E</v>
      </c>
      <c r="AC15" s="135" t="s">
        <v>282</v>
      </c>
      <c r="AD15" s="135" t="str">
        <f>AC15</f>
        <v>A</v>
      </c>
      <c r="AE15" s="135" t="s">
        <v>12</v>
      </c>
      <c r="AF15" s="135" t="str">
        <f>AE15</f>
        <v>B</v>
      </c>
      <c r="AG15" s="135" t="s">
        <v>282</v>
      </c>
      <c r="AH15" s="135" t="str">
        <f>AG15</f>
        <v>A</v>
      </c>
      <c r="AI15" s="135" t="s">
        <v>285</v>
      </c>
      <c r="AJ15" s="135" t="str">
        <f>AI15</f>
        <v>D</v>
      </c>
      <c r="AK15" s="135" t="s">
        <v>284</v>
      </c>
      <c r="AL15" s="135" t="str">
        <f>AK15</f>
        <v>C</v>
      </c>
      <c r="AM15" s="135" t="s">
        <v>12</v>
      </c>
      <c r="AN15" s="135" t="str">
        <f>AM15</f>
        <v>B</v>
      </c>
      <c r="AO15" s="135" t="s">
        <v>283</v>
      </c>
      <c r="AP15" s="135" t="str">
        <f>AO15</f>
        <v>E</v>
      </c>
      <c r="AQ15" s="135" t="s">
        <v>12</v>
      </c>
      <c r="AR15" s="135" t="str">
        <f>AQ15</f>
        <v>B</v>
      </c>
      <c r="AS15" s="135" t="s">
        <v>12</v>
      </c>
      <c r="AT15" s="135" t="str">
        <f>AS15</f>
        <v>B</v>
      </c>
      <c r="AU15" s="135" t="s">
        <v>12</v>
      </c>
      <c r="AV15" s="135" t="str">
        <f>AU15</f>
        <v>B</v>
      </c>
      <c r="AW15" s="135" t="s">
        <v>12</v>
      </c>
      <c r="AX15" s="135" t="str">
        <f>AW15</f>
        <v>B</v>
      </c>
      <c r="AY15" s="135" t="s">
        <v>284</v>
      </c>
      <c r="AZ15" s="135" t="str">
        <f>AY15</f>
        <v>C</v>
      </c>
      <c r="BA15" s="135" t="s">
        <v>284</v>
      </c>
      <c r="BB15" s="135" t="str">
        <f>BA15</f>
        <v>C</v>
      </c>
      <c r="BC15" s="135" t="s">
        <v>12</v>
      </c>
      <c r="BD15" s="136" t="str">
        <f>BC15</f>
        <v>B</v>
      </c>
      <c r="BE15" s="135" t="s">
        <v>284</v>
      </c>
      <c r="BF15" s="135" t="str">
        <f>BE15</f>
        <v>C</v>
      </c>
      <c r="BG15" s="135" t="s">
        <v>285</v>
      </c>
      <c r="BH15" s="135" t="str">
        <f>BG15</f>
        <v>D</v>
      </c>
      <c r="BI15" s="135" t="s">
        <v>282</v>
      </c>
      <c r="BJ15" s="135" t="str">
        <f>BI15</f>
        <v>A</v>
      </c>
      <c r="BK15" s="135" t="s">
        <v>283</v>
      </c>
      <c r="BL15" s="135" t="str">
        <f>BK15</f>
        <v>E</v>
      </c>
      <c r="BM15" s="135" t="s">
        <v>284</v>
      </c>
      <c r="BN15" s="135" t="str">
        <f>BM15</f>
        <v>C</v>
      </c>
      <c r="BO15" s="135" t="s">
        <v>12</v>
      </c>
      <c r="BP15" s="135" t="str">
        <f>BO15</f>
        <v>B</v>
      </c>
      <c r="BQ15" s="135" t="s">
        <v>283</v>
      </c>
      <c r="BR15" s="135" t="str">
        <f>BQ15</f>
        <v>E</v>
      </c>
      <c r="BS15" s="135" t="s">
        <v>283</v>
      </c>
      <c r="BT15" s="135" t="str">
        <f>BS15</f>
        <v>E</v>
      </c>
      <c r="BU15" s="135" t="s">
        <v>12</v>
      </c>
      <c r="BV15" s="135" t="str">
        <f>BU15</f>
        <v>B</v>
      </c>
      <c r="BW15" s="135" t="s">
        <v>285</v>
      </c>
      <c r="BX15" s="135" t="str">
        <f>BW15</f>
        <v>D</v>
      </c>
      <c r="BY15" s="135" t="s">
        <v>282</v>
      </c>
      <c r="BZ15" s="135" t="str">
        <f>BY15</f>
        <v>A</v>
      </c>
      <c r="CA15" s="135" t="s">
        <v>284</v>
      </c>
      <c r="CB15" s="135" t="str">
        <f>CA15</f>
        <v>C</v>
      </c>
      <c r="CC15" s="135" t="s">
        <v>282</v>
      </c>
      <c r="CD15" s="135" t="str">
        <f>CC15</f>
        <v>A</v>
      </c>
      <c r="CE15" s="135" t="s">
        <v>12</v>
      </c>
      <c r="CF15" s="135" t="str">
        <f>CE15</f>
        <v>B</v>
      </c>
      <c r="CG15" s="135" t="s">
        <v>12</v>
      </c>
      <c r="CH15" s="135" t="str">
        <f>CG15</f>
        <v>B</v>
      </c>
      <c r="CI15" s="135">
        <f>'DATA GURU'!C31</f>
        <v>5</v>
      </c>
      <c r="CJ15" s="135">
        <f>'DATA GURU'!C32</f>
        <v>9</v>
      </c>
      <c r="CK15" s="135">
        <f>'DATA GURU'!C33</f>
        <v>7</v>
      </c>
      <c r="CL15" s="135">
        <f>'DATA GURU'!C34</f>
        <v>3</v>
      </c>
      <c r="CM15" s="135">
        <f>'DATA GURU'!C35</f>
        <v>6</v>
      </c>
      <c r="CN15" s="269"/>
      <c r="CO15" s="269"/>
      <c r="CP15" s="269"/>
      <c r="CQ15" s="247"/>
      <c r="CR15" s="254"/>
      <c r="CS15" s="272"/>
    </row>
    <row r="16" spans="1:97" thickBot="1" x14ac:dyDescent="0.3">
      <c r="A16" s="3">
        <v>1</v>
      </c>
      <c r="B16" s="167" t="s">
        <v>162</v>
      </c>
      <c r="C16" s="99" t="s">
        <v>75</v>
      </c>
      <c r="D16" s="100" t="s">
        <v>76</v>
      </c>
      <c r="E16" s="101" t="s">
        <v>77</v>
      </c>
      <c r="F16" s="102">
        <v>5</v>
      </c>
      <c r="G16" s="210" t="s">
        <v>282</v>
      </c>
      <c r="H16" s="210">
        <f t="shared" ref="H16:H55" si="0">IF(G16=$G$15,1,0)</f>
        <v>1</v>
      </c>
      <c r="I16" s="210" t="s">
        <v>282</v>
      </c>
      <c r="J16" s="210">
        <f t="shared" ref="J16:J55" si="1">IF(I16=$I$15,1,0)</f>
        <v>0</v>
      </c>
      <c r="K16" s="210" t="s">
        <v>283</v>
      </c>
      <c r="L16" s="210">
        <f t="shared" ref="L16:L55" si="2">IF(K16=$K$15,1,0)</f>
        <v>0</v>
      </c>
      <c r="M16" s="210" t="s">
        <v>282</v>
      </c>
      <c r="N16" s="210">
        <f t="shared" ref="N16:N55" si="3">IF(M16=$M$15,1,0)</f>
        <v>1</v>
      </c>
      <c r="O16" s="210" t="s">
        <v>283</v>
      </c>
      <c r="P16" s="210">
        <f t="shared" ref="P16:P55" si="4">IF(O16=$O$15,1,0)</f>
        <v>0</v>
      </c>
      <c r="Q16" s="210" t="s">
        <v>283</v>
      </c>
      <c r="R16" s="210">
        <f t="shared" ref="R16:R55" si="5">IF(Q16=$Q$15,1,0)</f>
        <v>0</v>
      </c>
      <c r="S16" s="210" t="s">
        <v>12</v>
      </c>
      <c r="T16" s="210">
        <f t="shared" ref="T16:T55" si="6">IF(S16=$S$15,1,0)</f>
        <v>0</v>
      </c>
      <c r="U16" s="210" t="s">
        <v>285</v>
      </c>
      <c r="V16" s="210">
        <f t="shared" ref="V16:V55" si="7">IF(U16=$U$15,1,0)</f>
        <v>1</v>
      </c>
      <c r="W16" s="210" t="s">
        <v>282</v>
      </c>
      <c r="X16" s="210">
        <f t="shared" ref="X16:X55" si="8">IF(W16=$W$15,1,0)</f>
        <v>0</v>
      </c>
      <c r="Y16" s="210" t="s">
        <v>284</v>
      </c>
      <c r="Z16" s="210">
        <f t="shared" ref="Z16:Z55" si="9">IF(Y16=$Y$15,1,0)</f>
        <v>1</v>
      </c>
      <c r="AA16" s="210" t="s">
        <v>283</v>
      </c>
      <c r="AB16" s="210">
        <f t="shared" ref="AB16:AB55" si="10">IF(AA16=$AA$15,1,0)</f>
        <v>1</v>
      </c>
      <c r="AC16" s="210" t="s">
        <v>282</v>
      </c>
      <c r="AD16" s="210">
        <f t="shared" ref="AD16:AD55" si="11">IF(AC16=$AC$15,1,0)</f>
        <v>1</v>
      </c>
      <c r="AE16" s="210" t="s">
        <v>283</v>
      </c>
      <c r="AF16" s="210">
        <f t="shared" ref="AF16:AF55" si="12">IF(AE16=$AE$15,1,0)</f>
        <v>0</v>
      </c>
      <c r="AG16" s="210" t="s">
        <v>282</v>
      </c>
      <c r="AH16" s="210">
        <f t="shared" ref="AH16:AH55" si="13">IF(AG16=$AG$15,1,0)</f>
        <v>1</v>
      </c>
      <c r="AI16" s="210" t="s">
        <v>285</v>
      </c>
      <c r="AJ16" s="210">
        <f t="shared" ref="AJ16:AJ55" si="14">IF(AI16=$AI$15,1,0)</f>
        <v>1</v>
      </c>
      <c r="AK16" s="210" t="s">
        <v>283</v>
      </c>
      <c r="AL16" s="210">
        <f t="shared" ref="AL16:AL55" si="15">IF(AK16=$AK$15,1,0)</f>
        <v>0</v>
      </c>
      <c r="AM16" s="210" t="s">
        <v>282</v>
      </c>
      <c r="AN16" s="210">
        <f t="shared" ref="AN16:AN55" si="16">IF(AM16=$AM$15,1,0)</f>
        <v>0</v>
      </c>
      <c r="AO16" s="210" t="s">
        <v>12</v>
      </c>
      <c r="AP16" s="210">
        <f t="shared" ref="AP16:AP55" si="17">IF(AO16=$AO$15,1,0)</f>
        <v>0</v>
      </c>
      <c r="AQ16" s="210" t="s">
        <v>12</v>
      </c>
      <c r="AR16" s="210">
        <f t="shared" ref="AR16:AR55" si="18">IF(AQ16=$AQ$15,1,0)</f>
        <v>1</v>
      </c>
      <c r="AS16" s="210" t="s">
        <v>12</v>
      </c>
      <c r="AT16" s="210">
        <f t="shared" ref="AT16:AT55" si="19">IF(AS16=$AS$15,1,0)</f>
        <v>1</v>
      </c>
      <c r="AU16" s="210" t="s">
        <v>282</v>
      </c>
      <c r="AV16" s="210">
        <f t="shared" ref="AV16:AV55" si="20">IF(AU16=$AU$15,1,0)</f>
        <v>0</v>
      </c>
      <c r="AW16" s="210" t="s">
        <v>12</v>
      </c>
      <c r="AX16" s="210">
        <f t="shared" ref="AX16:AX55" si="21">IF(AW16=$AW$15,1,0)</f>
        <v>1</v>
      </c>
      <c r="AY16" s="210" t="s">
        <v>284</v>
      </c>
      <c r="AZ16" s="210">
        <f t="shared" ref="AZ16:AZ55" si="22">IF(AY16=$AY$15,1,0)</f>
        <v>1</v>
      </c>
      <c r="BA16" s="210" t="s">
        <v>284</v>
      </c>
      <c r="BB16" s="210">
        <f t="shared" ref="BB16:BB55" si="23">IF(BA16=$BA$15,1,0)</f>
        <v>1</v>
      </c>
      <c r="BC16" s="210" t="s">
        <v>282</v>
      </c>
      <c r="BD16" s="210">
        <f t="shared" ref="BD16:BD55" si="24">IF(BC16=$BC$15,1,0)</f>
        <v>0</v>
      </c>
      <c r="BE16" s="210" t="s">
        <v>284</v>
      </c>
      <c r="BF16" s="210">
        <f t="shared" ref="BF16:BF55" si="25">IF(BE16=$BE$15,1,0)</f>
        <v>1</v>
      </c>
      <c r="BG16" s="210" t="s">
        <v>285</v>
      </c>
      <c r="BH16" s="210">
        <f t="shared" ref="BH16:BH55" si="26">IF(BG16=$BG$15,1,0)</f>
        <v>1</v>
      </c>
      <c r="BI16" s="210" t="s">
        <v>285</v>
      </c>
      <c r="BJ16" s="210">
        <f t="shared" ref="BJ16:BJ55" si="27">IF(BI16=$BI$15,1,0)</f>
        <v>0</v>
      </c>
      <c r="BK16" s="210" t="s">
        <v>285</v>
      </c>
      <c r="BL16" s="210">
        <f t="shared" ref="BL16:BL55" si="28">IF(BK16=$BK$15,1,0)</f>
        <v>0</v>
      </c>
      <c r="BM16" s="210" t="s">
        <v>284</v>
      </c>
      <c r="BN16" s="210">
        <f t="shared" ref="BN16:BN55" si="29">IF(BM16=$BM$15,1,0)</f>
        <v>1</v>
      </c>
      <c r="BO16" s="210" t="s">
        <v>12</v>
      </c>
      <c r="BP16" s="210">
        <f t="shared" ref="BP16:BP55" si="30">IF(BO16=$BO$15,1,0)</f>
        <v>1</v>
      </c>
      <c r="BQ16" s="210" t="s">
        <v>283</v>
      </c>
      <c r="BR16" s="210">
        <f t="shared" ref="BR16:BR55" si="31">IF(BQ16=$BQ$15,1,0)</f>
        <v>1</v>
      </c>
      <c r="BS16" s="210" t="s">
        <v>283</v>
      </c>
      <c r="BT16" s="210">
        <f t="shared" ref="BT16:BT55" si="32">IF(BS16=$BS$15,1,0)</f>
        <v>1</v>
      </c>
      <c r="BU16" s="210" t="s">
        <v>283</v>
      </c>
      <c r="BV16" s="210">
        <f t="shared" ref="BV16:BV55" si="33">IF(BU16=$BU$15,1,0)</f>
        <v>0</v>
      </c>
      <c r="BW16" s="210" t="s">
        <v>285</v>
      </c>
      <c r="BX16" s="210">
        <f t="shared" ref="BX16:BX55" si="34">IF(BW16=$BW$15,1,0)</f>
        <v>1</v>
      </c>
      <c r="BY16" s="210" t="s">
        <v>282</v>
      </c>
      <c r="BZ16" s="210">
        <f t="shared" ref="BZ16:BZ55" si="35">IF(BY16=$BY$15,1,0)</f>
        <v>1</v>
      </c>
      <c r="CA16" s="210" t="s">
        <v>12</v>
      </c>
      <c r="CB16" s="210">
        <f t="shared" ref="CB16:CB55" si="36">IF(CA16=$CA$15,1,0)</f>
        <v>0</v>
      </c>
      <c r="CC16" s="210" t="s">
        <v>284</v>
      </c>
      <c r="CD16" s="210">
        <f t="shared" ref="CD16:CD55" si="37">IF(CC16=$CC$15,1,0)</f>
        <v>0</v>
      </c>
      <c r="CE16" s="210" t="s">
        <v>12</v>
      </c>
      <c r="CF16" s="210">
        <f t="shared" ref="CF16:CF55" si="38">IF(CE16=$CE$15,1,0)</f>
        <v>1</v>
      </c>
      <c r="CG16" s="210" t="s">
        <v>284</v>
      </c>
      <c r="CH16" s="210">
        <f t="shared" ref="CH16:CH55" si="39">IF(CG16=$CG$15,1,0)</f>
        <v>0</v>
      </c>
      <c r="CI16" s="210">
        <v>2</v>
      </c>
      <c r="CJ16" s="210">
        <v>7</v>
      </c>
      <c r="CK16" s="210">
        <v>2</v>
      </c>
      <c r="CL16" s="210">
        <v>1</v>
      </c>
      <c r="CM16" s="210">
        <v>1</v>
      </c>
      <c r="CN16" s="211">
        <f t="shared" ref="CN16:CN22" si="40">H16+J16+L16+N16+P16+R16+T16+V16+X16+Z16+AB16+AD16+AF16+AH16+AJ16+AL16+AN16+AP16+AR16+AT16+AV16+AX16+AZ16+BB16+BD16+BF16+BH16+BJ16+BL16+BN16+BP16+BR16+BT16+BV16+BX16+BZ16+CB16+CD16+CF16+CH16</f>
        <v>22</v>
      </c>
      <c r="CO16" s="210">
        <f t="shared" ref="CO16:CO55" si="41">40-CN16</f>
        <v>18</v>
      </c>
      <c r="CP16" s="212">
        <f t="shared" ref="CP16:CP22" si="42">SUM(CI16:CM16)</f>
        <v>13</v>
      </c>
      <c r="CQ16" s="213">
        <f>CN16*'DATA GURU'!$C$30+CP16</f>
        <v>51.5</v>
      </c>
      <c r="CR16" s="220" t="str">
        <f>IF(CQ16&gt;='DATA GURU'!$C$20+20,"BAIK SEKALI",IF(CQ16&gt;='DATA GURU'!$C$20,"BAIK ",IF(CQ16&gt;='DATA GURU'!$C$20-10,"CUKUP",IF(CQ16&gt;='DATA GURU'!$C$20-20,"KURANG",IF(CQ16&lt;='DATA GURU'!$C$20-20,"KURANG SEKALI")))))</f>
        <v>CUKUP</v>
      </c>
      <c r="CS16" s="16">
        <v>6</v>
      </c>
    </row>
    <row r="17" spans="1:97" thickBot="1" x14ac:dyDescent="0.3">
      <c r="A17" s="1">
        <v>2</v>
      </c>
      <c r="B17" s="167" t="s">
        <v>163</v>
      </c>
      <c r="C17" s="99" t="s">
        <v>75</v>
      </c>
      <c r="D17" s="100" t="s">
        <v>76</v>
      </c>
      <c r="E17" s="101" t="s">
        <v>78</v>
      </c>
      <c r="F17" s="102">
        <v>4</v>
      </c>
      <c r="G17" s="15" t="s">
        <v>282</v>
      </c>
      <c r="H17" s="16">
        <f t="shared" si="0"/>
        <v>1</v>
      </c>
      <c r="I17" s="15" t="s">
        <v>283</v>
      </c>
      <c r="J17" s="16">
        <f t="shared" si="1"/>
        <v>1</v>
      </c>
      <c r="K17" s="15" t="s">
        <v>283</v>
      </c>
      <c r="L17" s="16">
        <f t="shared" si="2"/>
        <v>0</v>
      </c>
      <c r="M17" s="15" t="s">
        <v>282</v>
      </c>
      <c r="N17" s="16">
        <f t="shared" si="3"/>
        <v>1</v>
      </c>
      <c r="O17" s="15" t="s">
        <v>283</v>
      </c>
      <c r="P17" s="16">
        <f t="shared" si="4"/>
        <v>0</v>
      </c>
      <c r="Q17" s="15" t="s">
        <v>12</v>
      </c>
      <c r="R17" s="16">
        <f t="shared" si="5"/>
        <v>0</v>
      </c>
      <c r="S17" s="15" t="s">
        <v>282</v>
      </c>
      <c r="T17" s="16">
        <f t="shared" si="6"/>
        <v>0</v>
      </c>
      <c r="U17" s="15" t="s">
        <v>283</v>
      </c>
      <c r="V17" s="16">
        <f t="shared" si="7"/>
        <v>0</v>
      </c>
      <c r="W17" s="15" t="s">
        <v>282</v>
      </c>
      <c r="X17" s="16">
        <f t="shared" si="8"/>
        <v>0</v>
      </c>
      <c r="Y17" s="15" t="s">
        <v>284</v>
      </c>
      <c r="Z17" s="16">
        <f t="shared" si="9"/>
        <v>1</v>
      </c>
      <c r="AA17" s="15" t="s">
        <v>283</v>
      </c>
      <c r="AB17" s="16">
        <f t="shared" si="10"/>
        <v>1</v>
      </c>
      <c r="AC17" s="15" t="s">
        <v>282</v>
      </c>
      <c r="AD17" s="16">
        <f t="shared" si="11"/>
        <v>1</v>
      </c>
      <c r="AE17" s="15" t="s">
        <v>283</v>
      </c>
      <c r="AF17" s="16">
        <f t="shared" si="12"/>
        <v>0</v>
      </c>
      <c r="AG17" s="15" t="s">
        <v>285</v>
      </c>
      <c r="AH17" s="16">
        <f t="shared" si="13"/>
        <v>0</v>
      </c>
      <c r="AI17" s="15" t="s">
        <v>12</v>
      </c>
      <c r="AJ17" s="16">
        <f t="shared" si="14"/>
        <v>0</v>
      </c>
      <c r="AK17" s="15" t="s">
        <v>284</v>
      </c>
      <c r="AL17" s="16">
        <f t="shared" si="15"/>
        <v>1</v>
      </c>
      <c r="AM17" s="15" t="s">
        <v>12</v>
      </c>
      <c r="AN17" s="16">
        <f t="shared" si="16"/>
        <v>1</v>
      </c>
      <c r="AO17" s="15" t="s">
        <v>284</v>
      </c>
      <c r="AP17" s="16">
        <f t="shared" si="17"/>
        <v>0</v>
      </c>
      <c r="AQ17" s="15" t="s">
        <v>12</v>
      </c>
      <c r="AR17" s="16">
        <f t="shared" si="18"/>
        <v>1</v>
      </c>
      <c r="AS17" s="15" t="s">
        <v>285</v>
      </c>
      <c r="AT17" s="16">
        <f t="shared" si="19"/>
        <v>0</v>
      </c>
      <c r="AU17" s="15" t="s">
        <v>282</v>
      </c>
      <c r="AV17" s="16">
        <f t="shared" si="20"/>
        <v>0</v>
      </c>
      <c r="AW17" s="15" t="s">
        <v>12</v>
      </c>
      <c r="AX17" s="16">
        <f t="shared" si="21"/>
        <v>1</v>
      </c>
      <c r="AY17" s="15" t="s">
        <v>284</v>
      </c>
      <c r="AZ17" s="16">
        <f t="shared" si="22"/>
        <v>1</v>
      </c>
      <c r="BA17" s="15" t="s">
        <v>284</v>
      </c>
      <c r="BB17" s="16">
        <f t="shared" si="23"/>
        <v>1</v>
      </c>
      <c r="BC17" s="15" t="s">
        <v>283</v>
      </c>
      <c r="BD17" s="16">
        <f t="shared" si="24"/>
        <v>0</v>
      </c>
      <c r="BE17" s="15" t="s">
        <v>284</v>
      </c>
      <c r="BF17" s="16">
        <f t="shared" si="25"/>
        <v>1</v>
      </c>
      <c r="BG17" s="15" t="s">
        <v>285</v>
      </c>
      <c r="BH17" s="16">
        <f t="shared" si="26"/>
        <v>1</v>
      </c>
      <c r="BI17" s="15" t="s">
        <v>285</v>
      </c>
      <c r="BJ17" s="16">
        <f t="shared" si="27"/>
        <v>0</v>
      </c>
      <c r="BK17" s="15" t="s">
        <v>284</v>
      </c>
      <c r="BL17" s="16">
        <f t="shared" si="28"/>
        <v>0</v>
      </c>
      <c r="BM17" s="15" t="s">
        <v>282</v>
      </c>
      <c r="BN17" s="16">
        <f t="shared" si="29"/>
        <v>0</v>
      </c>
      <c r="BO17" s="15" t="s">
        <v>283</v>
      </c>
      <c r="BP17" s="16">
        <f t="shared" si="30"/>
        <v>0</v>
      </c>
      <c r="BQ17" s="15" t="s">
        <v>12</v>
      </c>
      <c r="BR17" s="16">
        <f t="shared" si="31"/>
        <v>0</v>
      </c>
      <c r="BS17" s="15" t="s">
        <v>283</v>
      </c>
      <c r="BT17" s="16">
        <f t="shared" si="32"/>
        <v>1</v>
      </c>
      <c r="BU17" s="15" t="s">
        <v>284</v>
      </c>
      <c r="BV17" s="16">
        <f t="shared" si="33"/>
        <v>0</v>
      </c>
      <c r="BW17" s="15" t="s">
        <v>285</v>
      </c>
      <c r="BX17" s="16">
        <f t="shared" si="34"/>
        <v>1</v>
      </c>
      <c r="BY17" s="15" t="s">
        <v>284</v>
      </c>
      <c r="BZ17" s="16">
        <f t="shared" si="35"/>
        <v>0</v>
      </c>
      <c r="CA17" s="15" t="s">
        <v>282</v>
      </c>
      <c r="CB17" s="16">
        <f t="shared" si="36"/>
        <v>0</v>
      </c>
      <c r="CC17" s="15" t="s">
        <v>12</v>
      </c>
      <c r="CD17" s="16">
        <f t="shared" si="37"/>
        <v>0</v>
      </c>
      <c r="CE17" s="15" t="s">
        <v>12</v>
      </c>
      <c r="CF17" s="16">
        <f t="shared" si="38"/>
        <v>1</v>
      </c>
      <c r="CG17" s="15" t="s">
        <v>282</v>
      </c>
      <c r="CH17" s="16">
        <f t="shared" si="39"/>
        <v>0</v>
      </c>
      <c r="CI17" s="15">
        <v>3</v>
      </c>
      <c r="CJ17" s="15">
        <v>3</v>
      </c>
      <c r="CK17" s="15">
        <v>2</v>
      </c>
      <c r="CL17" s="15">
        <v>1</v>
      </c>
      <c r="CM17" s="15">
        <v>4</v>
      </c>
      <c r="CN17" s="9">
        <f t="shared" si="40"/>
        <v>17</v>
      </c>
      <c r="CO17" s="15">
        <f t="shared" si="41"/>
        <v>23</v>
      </c>
      <c r="CP17" s="164">
        <f t="shared" si="42"/>
        <v>13</v>
      </c>
      <c r="CQ17" s="165">
        <f>CN17*'DATA GURU'!$C$30+CP17</f>
        <v>42.75</v>
      </c>
      <c r="CR17" s="220" t="str">
        <f>IF(CQ17&gt;='DATA GURU'!$C$20+20,"BAIK SEKALI",IF(CQ17&gt;='DATA GURU'!$C$20,"BAIK ",IF(CQ17&gt;='DATA GURU'!$C$20-10,"CUKUP",IF(CQ17&gt;='DATA GURU'!$C$20-20,"KURANG",IF(CQ17&lt;='DATA GURU'!$C$20-20,"KURANG SEKALI")))))</f>
        <v>KURANG</v>
      </c>
      <c r="CS17" s="15">
        <v>6</v>
      </c>
    </row>
    <row r="18" spans="1:97" thickBot="1" x14ac:dyDescent="0.3">
      <c r="A18" s="3">
        <v>3</v>
      </c>
      <c r="B18" s="169" t="s">
        <v>164</v>
      </c>
      <c r="C18" s="99" t="s">
        <v>75</v>
      </c>
      <c r="D18" s="100" t="s">
        <v>76</v>
      </c>
      <c r="E18" s="107" t="s">
        <v>79</v>
      </c>
      <c r="F18" s="102">
        <v>9</v>
      </c>
      <c r="G18" s="15" t="s">
        <v>12</v>
      </c>
      <c r="H18" s="16">
        <f t="shared" si="0"/>
        <v>0</v>
      </c>
      <c r="I18" s="15" t="s">
        <v>12</v>
      </c>
      <c r="J18" s="16">
        <f t="shared" si="1"/>
        <v>0</v>
      </c>
      <c r="K18" s="15" t="s">
        <v>283</v>
      </c>
      <c r="L18" s="16">
        <f t="shared" si="2"/>
        <v>0</v>
      </c>
      <c r="M18" s="15" t="s">
        <v>282</v>
      </c>
      <c r="N18" s="16">
        <f t="shared" si="3"/>
        <v>1</v>
      </c>
      <c r="O18" s="15" t="s">
        <v>285</v>
      </c>
      <c r="P18" s="16">
        <f t="shared" si="4"/>
        <v>0</v>
      </c>
      <c r="Q18" s="15" t="s">
        <v>284</v>
      </c>
      <c r="R18" s="16">
        <f t="shared" si="5"/>
        <v>0</v>
      </c>
      <c r="S18" s="15" t="s">
        <v>283</v>
      </c>
      <c r="T18" s="16">
        <f t="shared" si="6"/>
        <v>0</v>
      </c>
      <c r="U18" s="15" t="s">
        <v>282</v>
      </c>
      <c r="V18" s="16">
        <f t="shared" si="7"/>
        <v>0</v>
      </c>
      <c r="W18" s="15" t="s">
        <v>284</v>
      </c>
      <c r="X18" s="16">
        <f t="shared" si="8"/>
        <v>0</v>
      </c>
      <c r="Y18" s="15" t="s">
        <v>282</v>
      </c>
      <c r="Z18" s="16">
        <f t="shared" si="9"/>
        <v>0</v>
      </c>
      <c r="AA18" s="15" t="s">
        <v>285</v>
      </c>
      <c r="AB18" s="16">
        <f t="shared" si="10"/>
        <v>0</v>
      </c>
      <c r="AC18" s="15" t="s">
        <v>285</v>
      </c>
      <c r="AD18" s="16">
        <f t="shared" si="11"/>
        <v>0</v>
      </c>
      <c r="AE18" s="15" t="s">
        <v>282</v>
      </c>
      <c r="AF18" s="16">
        <f t="shared" si="12"/>
        <v>0</v>
      </c>
      <c r="AG18" s="15" t="s">
        <v>282</v>
      </c>
      <c r="AH18" s="16">
        <f t="shared" si="13"/>
        <v>1</v>
      </c>
      <c r="AI18" s="15" t="s">
        <v>285</v>
      </c>
      <c r="AJ18" s="16">
        <f t="shared" si="14"/>
        <v>1</v>
      </c>
      <c r="AK18" s="15" t="s">
        <v>282</v>
      </c>
      <c r="AL18" s="16">
        <f t="shared" si="15"/>
        <v>0</v>
      </c>
      <c r="AM18" s="15" t="s">
        <v>12</v>
      </c>
      <c r="AN18" s="16">
        <f t="shared" si="16"/>
        <v>1</v>
      </c>
      <c r="AO18" s="15" t="s">
        <v>12</v>
      </c>
      <c r="AP18" s="16">
        <f t="shared" si="17"/>
        <v>0</v>
      </c>
      <c r="AQ18" s="15" t="s">
        <v>12</v>
      </c>
      <c r="AR18" s="16">
        <f t="shared" si="18"/>
        <v>1</v>
      </c>
      <c r="AS18" s="15" t="s">
        <v>282</v>
      </c>
      <c r="AT18" s="16">
        <f t="shared" si="19"/>
        <v>0</v>
      </c>
      <c r="AU18" s="15" t="s">
        <v>12</v>
      </c>
      <c r="AV18" s="16">
        <f t="shared" si="20"/>
        <v>1</v>
      </c>
      <c r="AW18" s="15" t="s">
        <v>12</v>
      </c>
      <c r="AX18" s="16">
        <f t="shared" si="21"/>
        <v>1</v>
      </c>
      <c r="AY18" s="15" t="s">
        <v>284</v>
      </c>
      <c r="AZ18" s="16">
        <f t="shared" si="22"/>
        <v>1</v>
      </c>
      <c r="BA18" s="15" t="s">
        <v>284</v>
      </c>
      <c r="BB18" s="16">
        <f t="shared" si="23"/>
        <v>1</v>
      </c>
      <c r="BC18" s="15" t="s">
        <v>12</v>
      </c>
      <c r="BD18" s="16">
        <f t="shared" si="24"/>
        <v>1</v>
      </c>
      <c r="BE18" s="15" t="s">
        <v>284</v>
      </c>
      <c r="BF18" s="16">
        <f t="shared" si="25"/>
        <v>1</v>
      </c>
      <c r="BG18" s="15" t="s">
        <v>12</v>
      </c>
      <c r="BH18" s="16">
        <f t="shared" si="26"/>
        <v>0</v>
      </c>
      <c r="BI18" s="15" t="s">
        <v>285</v>
      </c>
      <c r="BJ18" s="16">
        <f t="shared" si="27"/>
        <v>0</v>
      </c>
      <c r="BK18" s="15" t="s">
        <v>285</v>
      </c>
      <c r="BL18" s="16">
        <f t="shared" si="28"/>
        <v>0</v>
      </c>
      <c r="BM18" s="15" t="s">
        <v>284</v>
      </c>
      <c r="BN18" s="16">
        <f t="shared" si="29"/>
        <v>1</v>
      </c>
      <c r="BO18" s="15" t="s">
        <v>12</v>
      </c>
      <c r="BP18" s="16">
        <f t="shared" si="30"/>
        <v>1</v>
      </c>
      <c r="BQ18" s="15" t="s">
        <v>283</v>
      </c>
      <c r="BR18" s="16">
        <f t="shared" si="31"/>
        <v>1</v>
      </c>
      <c r="BS18" s="15" t="s">
        <v>284</v>
      </c>
      <c r="BT18" s="16">
        <f t="shared" si="32"/>
        <v>0</v>
      </c>
      <c r="BU18" s="15" t="s">
        <v>12</v>
      </c>
      <c r="BV18" s="16">
        <f t="shared" si="33"/>
        <v>1</v>
      </c>
      <c r="BW18" s="15" t="s">
        <v>285</v>
      </c>
      <c r="BX18" s="16">
        <f t="shared" si="34"/>
        <v>1</v>
      </c>
      <c r="BY18" s="15" t="s">
        <v>282</v>
      </c>
      <c r="BZ18" s="16">
        <f t="shared" si="35"/>
        <v>1</v>
      </c>
      <c r="CA18" s="15" t="s">
        <v>12</v>
      </c>
      <c r="CB18" s="16">
        <f t="shared" si="36"/>
        <v>0</v>
      </c>
      <c r="CC18" s="15" t="s">
        <v>282</v>
      </c>
      <c r="CD18" s="16">
        <f t="shared" si="37"/>
        <v>1</v>
      </c>
      <c r="CE18" s="15" t="s">
        <v>283</v>
      </c>
      <c r="CF18" s="16">
        <f t="shared" si="38"/>
        <v>0</v>
      </c>
      <c r="CG18" s="15" t="s">
        <v>283</v>
      </c>
      <c r="CH18" s="16">
        <f t="shared" si="39"/>
        <v>0</v>
      </c>
      <c r="CI18" s="15">
        <v>3</v>
      </c>
      <c r="CJ18" s="15">
        <v>7</v>
      </c>
      <c r="CK18" s="15">
        <v>3</v>
      </c>
      <c r="CL18" s="15">
        <v>1</v>
      </c>
      <c r="CM18" s="15">
        <v>5</v>
      </c>
      <c r="CN18" s="9">
        <f t="shared" si="40"/>
        <v>18</v>
      </c>
      <c r="CO18" s="15">
        <f t="shared" si="41"/>
        <v>22</v>
      </c>
      <c r="CP18" s="164">
        <f t="shared" si="42"/>
        <v>19</v>
      </c>
      <c r="CQ18" s="165">
        <f>CN18*'DATA GURU'!$C$30+CP18</f>
        <v>50.5</v>
      </c>
      <c r="CR18" s="220" t="str">
        <f>IF(CQ18&gt;='DATA GURU'!$C$20+20,"BAIK SEKALI",IF(CQ18&gt;='DATA GURU'!$C$20,"BAIK ",IF(CQ18&gt;='DATA GURU'!$C$20-10,"CUKUP",IF(CQ18&gt;='DATA GURU'!$C$20-20,"KURANG",IF(CQ18&lt;='DATA GURU'!$C$20-20,"KURANG SEKALI")))))</f>
        <v>CUKUP</v>
      </c>
      <c r="CS18" s="15">
        <v>6</v>
      </c>
    </row>
    <row r="19" spans="1:97" thickBot="1" x14ac:dyDescent="0.3">
      <c r="A19" s="1">
        <v>4</v>
      </c>
      <c r="B19" s="167" t="s">
        <v>165</v>
      </c>
      <c r="C19" s="103" t="s">
        <v>75</v>
      </c>
      <c r="D19" s="104" t="s">
        <v>76</v>
      </c>
      <c r="E19" s="106" t="s">
        <v>80</v>
      </c>
      <c r="F19" s="105">
        <v>8</v>
      </c>
      <c r="G19" s="15" t="s">
        <v>285</v>
      </c>
      <c r="H19" s="16">
        <f t="shared" si="0"/>
        <v>0</v>
      </c>
      <c r="I19" s="15" t="s">
        <v>282</v>
      </c>
      <c r="J19" s="16">
        <f t="shared" si="1"/>
        <v>0</v>
      </c>
      <c r="K19" s="9" t="s">
        <v>283</v>
      </c>
      <c r="L19" s="16">
        <f t="shared" si="2"/>
        <v>0</v>
      </c>
      <c r="M19" s="9" t="s">
        <v>284</v>
      </c>
      <c r="N19" s="16">
        <f t="shared" si="3"/>
        <v>0</v>
      </c>
      <c r="O19" s="15" t="s">
        <v>285</v>
      </c>
      <c r="P19" s="16">
        <f t="shared" si="4"/>
        <v>0</v>
      </c>
      <c r="Q19" s="9" t="s">
        <v>284</v>
      </c>
      <c r="R19" s="16">
        <f t="shared" si="5"/>
        <v>0</v>
      </c>
      <c r="S19" s="9" t="s">
        <v>12</v>
      </c>
      <c r="T19" s="16">
        <f t="shared" si="6"/>
        <v>0</v>
      </c>
      <c r="U19" s="9" t="s">
        <v>283</v>
      </c>
      <c r="V19" s="16">
        <f t="shared" si="7"/>
        <v>0</v>
      </c>
      <c r="W19" s="9" t="s">
        <v>282</v>
      </c>
      <c r="X19" s="16">
        <f t="shared" si="8"/>
        <v>0</v>
      </c>
      <c r="Y19" s="9" t="s">
        <v>282</v>
      </c>
      <c r="Z19" s="16">
        <f t="shared" si="9"/>
        <v>0</v>
      </c>
      <c r="AA19" s="9" t="s">
        <v>285</v>
      </c>
      <c r="AB19" s="16">
        <f t="shared" si="10"/>
        <v>0</v>
      </c>
      <c r="AC19" s="9" t="s">
        <v>283</v>
      </c>
      <c r="AD19" s="16">
        <f t="shared" si="11"/>
        <v>0</v>
      </c>
      <c r="AE19" s="9" t="s">
        <v>284</v>
      </c>
      <c r="AF19" s="16">
        <f t="shared" si="12"/>
        <v>0</v>
      </c>
      <c r="AG19" s="9" t="s">
        <v>282</v>
      </c>
      <c r="AH19" s="16">
        <f t="shared" si="13"/>
        <v>1</v>
      </c>
      <c r="AI19" s="9" t="s">
        <v>284</v>
      </c>
      <c r="AJ19" s="16">
        <f t="shared" si="14"/>
        <v>0</v>
      </c>
      <c r="AK19" s="9" t="s">
        <v>282</v>
      </c>
      <c r="AL19" s="16">
        <f t="shared" si="15"/>
        <v>0</v>
      </c>
      <c r="AM19" s="9" t="s">
        <v>282</v>
      </c>
      <c r="AN19" s="16">
        <f t="shared" si="16"/>
        <v>0</v>
      </c>
      <c r="AO19" s="9" t="s">
        <v>282</v>
      </c>
      <c r="AP19" s="16">
        <f t="shared" si="17"/>
        <v>0</v>
      </c>
      <c r="AQ19" s="9" t="s">
        <v>12</v>
      </c>
      <c r="AR19" s="16">
        <f t="shared" si="18"/>
        <v>1</v>
      </c>
      <c r="AS19" s="9" t="s">
        <v>282</v>
      </c>
      <c r="AT19" s="16">
        <f t="shared" si="19"/>
        <v>0</v>
      </c>
      <c r="AU19" s="9" t="s">
        <v>12</v>
      </c>
      <c r="AV19" s="16">
        <f t="shared" si="20"/>
        <v>1</v>
      </c>
      <c r="AW19" s="9" t="s">
        <v>12</v>
      </c>
      <c r="AX19" s="16">
        <f t="shared" si="21"/>
        <v>1</v>
      </c>
      <c r="AY19" s="15" t="s">
        <v>284</v>
      </c>
      <c r="AZ19" s="16">
        <f t="shared" si="22"/>
        <v>1</v>
      </c>
      <c r="BA19" s="9" t="s">
        <v>284</v>
      </c>
      <c r="BB19" s="16">
        <f t="shared" si="23"/>
        <v>1</v>
      </c>
      <c r="BC19" s="9" t="s">
        <v>12</v>
      </c>
      <c r="BD19" s="16">
        <f t="shared" si="24"/>
        <v>1</v>
      </c>
      <c r="BE19" s="15" t="s">
        <v>284</v>
      </c>
      <c r="BF19" s="16">
        <f t="shared" si="25"/>
        <v>1</v>
      </c>
      <c r="BG19" s="9" t="s">
        <v>12</v>
      </c>
      <c r="BH19" s="16">
        <f t="shared" si="26"/>
        <v>0</v>
      </c>
      <c r="BI19" s="9" t="s">
        <v>282</v>
      </c>
      <c r="BJ19" s="16">
        <f t="shared" si="27"/>
        <v>1</v>
      </c>
      <c r="BK19" s="9" t="s">
        <v>285</v>
      </c>
      <c r="BL19" s="16">
        <f t="shared" si="28"/>
        <v>0</v>
      </c>
      <c r="BM19" s="9" t="s">
        <v>12</v>
      </c>
      <c r="BN19" s="16">
        <f t="shared" si="29"/>
        <v>0</v>
      </c>
      <c r="BO19" s="9" t="s">
        <v>12</v>
      </c>
      <c r="BP19" s="16">
        <f t="shared" si="30"/>
        <v>1</v>
      </c>
      <c r="BQ19" s="9" t="s">
        <v>283</v>
      </c>
      <c r="BR19" s="16">
        <f t="shared" si="31"/>
        <v>1</v>
      </c>
      <c r="BS19" s="9" t="s">
        <v>283</v>
      </c>
      <c r="BT19" s="16">
        <f t="shared" si="32"/>
        <v>1</v>
      </c>
      <c r="BU19" s="9" t="s">
        <v>282</v>
      </c>
      <c r="BV19" s="16">
        <f t="shared" si="33"/>
        <v>0</v>
      </c>
      <c r="BW19" s="9" t="s">
        <v>285</v>
      </c>
      <c r="BX19" s="16">
        <f t="shared" si="34"/>
        <v>1</v>
      </c>
      <c r="BY19" s="9" t="s">
        <v>283</v>
      </c>
      <c r="BZ19" s="16">
        <f t="shared" si="35"/>
        <v>0</v>
      </c>
      <c r="CA19" s="9" t="s">
        <v>12</v>
      </c>
      <c r="CB19" s="16">
        <f t="shared" si="36"/>
        <v>0</v>
      </c>
      <c r="CC19" s="9" t="s">
        <v>284</v>
      </c>
      <c r="CD19" s="16">
        <f t="shared" si="37"/>
        <v>0</v>
      </c>
      <c r="CE19" s="9" t="s">
        <v>12</v>
      </c>
      <c r="CF19" s="16">
        <f t="shared" si="38"/>
        <v>1</v>
      </c>
      <c r="CG19" s="9" t="s">
        <v>284</v>
      </c>
      <c r="CH19" s="16">
        <f t="shared" si="39"/>
        <v>0</v>
      </c>
      <c r="CI19" s="9">
        <v>0</v>
      </c>
      <c r="CJ19" s="15">
        <v>4</v>
      </c>
      <c r="CK19" s="9">
        <v>0</v>
      </c>
      <c r="CL19" s="15">
        <v>1</v>
      </c>
      <c r="CM19" s="9">
        <v>4</v>
      </c>
      <c r="CN19" s="9">
        <f t="shared" si="40"/>
        <v>14</v>
      </c>
      <c r="CO19" s="15">
        <f t="shared" si="41"/>
        <v>26</v>
      </c>
      <c r="CP19" s="164">
        <f t="shared" si="42"/>
        <v>9</v>
      </c>
      <c r="CQ19" s="165">
        <f>CN19*'DATA GURU'!$C$30+CP19</f>
        <v>33.5</v>
      </c>
      <c r="CR19" s="220" t="str">
        <f>IF(CQ19&gt;='DATA GURU'!$C$20+20,"BAIK SEKALI",IF(CQ19&gt;='DATA GURU'!$C$20,"BAIK ",IF(CQ19&gt;='DATA GURU'!$C$20-10,"CUKUP",IF(CQ19&gt;='DATA GURU'!$C$20-20,"KURANG",IF(CQ19&lt;='DATA GURU'!$C$20-20,"KURANG SEKALI")))))</f>
        <v>KURANG SEKALI</v>
      </c>
      <c r="CS19" s="15">
        <v>7</v>
      </c>
    </row>
    <row r="20" spans="1:97" thickBot="1" x14ac:dyDescent="0.3">
      <c r="A20" s="3">
        <v>5</v>
      </c>
      <c r="B20" s="167" t="s">
        <v>166</v>
      </c>
      <c r="C20" s="103" t="s">
        <v>75</v>
      </c>
      <c r="D20" s="104" t="s">
        <v>76</v>
      </c>
      <c r="E20" s="106" t="s">
        <v>81</v>
      </c>
      <c r="F20" s="105">
        <v>7</v>
      </c>
      <c r="G20" s="15" t="s">
        <v>282</v>
      </c>
      <c r="H20" s="16">
        <f t="shared" si="0"/>
        <v>1</v>
      </c>
      <c r="I20" s="15" t="s">
        <v>282</v>
      </c>
      <c r="J20" s="16">
        <f t="shared" si="1"/>
        <v>0</v>
      </c>
      <c r="K20" s="9" t="s">
        <v>284</v>
      </c>
      <c r="L20" s="16">
        <f t="shared" si="2"/>
        <v>1</v>
      </c>
      <c r="M20" s="9" t="s">
        <v>282</v>
      </c>
      <c r="N20" s="16">
        <f t="shared" si="3"/>
        <v>1</v>
      </c>
      <c r="O20" s="15" t="s">
        <v>12</v>
      </c>
      <c r="P20" s="16">
        <f t="shared" si="4"/>
        <v>1</v>
      </c>
      <c r="Q20" s="9" t="s">
        <v>12</v>
      </c>
      <c r="R20" s="16">
        <f t="shared" si="5"/>
        <v>0</v>
      </c>
      <c r="S20" s="9" t="s">
        <v>12</v>
      </c>
      <c r="T20" s="16">
        <f t="shared" si="6"/>
        <v>0</v>
      </c>
      <c r="U20" s="9" t="s">
        <v>285</v>
      </c>
      <c r="V20" s="16">
        <f t="shared" si="7"/>
        <v>1</v>
      </c>
      <c r="W20" s="9" t="s">
        <v>12</v>
      </c>
      <c r="X20" s="16">
        <f t="shared" si="8"/>
        <v>0</v>
      </c>
      <c r="Y20" s="9" t="s">
        <v>284</v>
      </c>
      <c r="Z20" s="16">
        <f t="shared" si="9"/>
        <v>1</v>
      </c>
      <c r="AA20" s="9" t="s">
        <v>283</v>
      </c>
      <c r="AB20" s="16">
        <f t="shared" si="10"/>
        <v>1</v>
      </c>
      <c r="AC20" s="9" t="s">
        <v>282</v>
      </c>
      <c r="AD20" s="16">
        <f t="shared" si="11"/>
        <v>1</v>
      </c>
      <c r="AE20" s="9" t="s">
        <v>283</v>
      </c>
      <c r="AF20" s="16">
        <f t="shared" si="12"/>
        <v>0</v>
      </c>
      <c r="AG20" s="9" t="s">
        <v>282</v>
      </c>
      <c r="AH20" s="16">
        <f t="shared" si="13"/>
        <v>1</v>
      </c>
      <c r="AI20" s="9" t="s">
        <v>285</v>
      </c>
      <c r="AJ20" s="16">
        <f t="shared" si="14"/>
        <v>1</v>
      </c>
      <c r="AK20" s="9" t="s">
        <v>284</v>
      </c>
      <c r="AL20" s="16">
        <f t="shared" si="15"/>
        <v>1</v>
      </c>
      <c r="AM20" s="9" t="s">
        <v>12</v>
      </c>
      <c r="AN20" s="16">
        <f t="shared" si="16"/>
        <v>1</v>
      </c>
      <c r="AO20" s="9" t="s">
        <v>282</v>
      </c>
      <c r="AP20" s="16">
        <f t="shared" si="17"/>
        <v>0</v>
      </c>
      <c r="AQ20" s="9" t="s">
        <v>12</v>
      </c>
      <c r="AR20" s="16">
        <f t="shared" si="18"/>
        <v>1</v>
      </c>
      <c r="AS20" s="9" t="s">
        <v>282</v>
      </c>
      <c r="AT20" s="16">
        <f t="shared" si="19"/>
        <v>0</v>
      </c>
      <c r="AU20" s="9" t="s">
        <v>282</v>
      </c>
      <c r="AV20" s="16">
        <f t="shared" si="20"/>
        <v>0</v>
      </c>
      <c r="AW20" s="9" t="s">
        <v>12</v>
      </c>
      <c r="AX20" s="16">
        <f t="shared" si="21"/>
        <v>1</v>
      </c>
      <c r="AY20" s="15" t="s">
        <v>284</v>
      </c>
      <c r="AZ20" s="16">
        <f t="shared" si="22"/>
        <v>1</v>
      </c>
      <c r="BA20" s="9" t="s">
        <v>284</v>
      </c>
      <c r="BB20" s="16">
        <f t="shared" si="23"/>
        <v>1</v>
      </c>
      <c r="BC20" s="9" t="s">
        <v>12</v>
      </c>
      <c r="BD20" s="16">
        <f t="shared" si="24"/>
        <v>1</v>
      </c>
      <c r="BE20" s="15" t="s">
        <v>284</v>
      </c>
      <c r="BF20" s="16">
        <f t="shared" si="25"/>
        <v>1</v>
      </c>
      <c r="BG20" s="9" t="s">
        <v>285</v>
      </c>
      <c r="BH20" s="16">
        <f t="shared" si="26"/>
        <v>1</v>
      </c>
      <c r="BI20" s="9" t="s">
        <v>283</v>
      </c>
      <c r="BJ20" s="16">
        <f t="shared" si="27"/>
        <v>0</v>
      </c>
      <c r="BK20" s="9" t="s">
        <v>285</v>
      </c>
      <c r="BL20" s="16">
        <f t="shared" si="28"/>
        <v>0</v>
      </c>
      <c r="BM20" s="9" t="s">
        <v>284</v>
      </c>
      <c r="BN20" s="16">
        <f t="shared" si="29"/>
        <v>1</v>
      </c>
      <c r="BO20" s="9" t="s">
        <v>12</v>
      </c>
      <c r="BP20" s="16">
        <f t="shared" si="30"/>
        <v>1</v>
      </c>
      <c r="BQ20" s="9" t="s">
        <v>12</v>
      </c>
      <c r="BR20" s="16">
        <f t="shared" si="31"/>
        <v>0</v>
      </c>
      <c r="BS20" s="9" t="s">
        <v>283</v>
      </c>
      <c r="BT20" s="16">
        <f t="shared" si="32"/>
        <v>1</v>
      </c>
      <c r="BU20" s="9" t="s">
        <v>12</v>
      </c>
      <c r="BV20" s="16">
        <f t="shared" si="33"/>
        <v>1</v>
      </c>
      <c r="BW20" s="9" t="s">
        <v>12</v>
      </c>
      <c r="BX20" s="16">
        <f t="shared" si="34"/>
        <v>0</v>
      </c>
      <c r="BY20" s="9" t="s">
        <v>282</v>
      </c>
      <c r="BZ20" s="16">
        <f t="shared" si="35"/>
        <v>1</v>
      </c>
      <c r="CA20" s="9" t="s">
        <v>284</v>
      </c>
      <c r="CB20" s="16">
        <f t="shared" si="36"/>
        <v>1</v>
      </c>
      <c r="CC20" s="9" t="s">
        <v>284</v>
      </c>
      <c r="CD20" s="16">
        <f t="shared" si="37"/>
        <v>0</v>
      </c>
      <c r="CE20" s="9" t="s">
        <v>282</v>
      </c>
      <c r="CF20" s="16">
        <f t="shared" si="38"/>
        <v>0</v>
      </c>
      <c r="CG20" s="9" t="s">
        <v>282</v>
      </c>
      <c r="CH20" s="16">
        <f t="shared" si="39"/>
        <v>0</v>
      </c>
      <c r="CI20" s="9">
        <v>4</v>
      </c>
      <c r="CJ20" s="15">
        <v>3</v>
      </c>
      <c r="CK20" s="9">
        <v>5</v>
      </c>
      <c r="CL20" s="15">
        <v>3</v>
      </c>
      <c r="CM20" s="9">
        <v>5</v>
      </c>
      <c r="CN20" s="9">
        <f t="shared" si="40"/>
        <v>25</v>
      </c>
      <c r="CO20" s="15">
        <f t="shared" si="41"/>
        <v>15</v>
      </c>
      <c r="CP20" s="164">
        <f t="shared" si="42"/>
        <v>20</v>
      </c>
      <c r="CQ20" s="165">
        <f>CN20*'DATA GURU'!$C$30+CP20</f>
        <v>63.75</v>
      </c>
      <c r="CR20" s="220" t="str">
        <f>IF(CQ20&gt;='DATA GURU'!$C$20+20,"BAIK SEKALI",IF(CQ20&gt;='DATA GURU'!$C$20,"BAIK ",IF(CQ20&gt;='DATA GURU'!$C$20-10,"CUKUP",IF(CQ20&gt;='DATA GURU'!$C$20-20,"KURANG",IF(CQ20&lt;='DATA GURU'!$C$20-20,"KURANG SEKALI")))))</f>
        <v xml:space="preserve">BAIK </v>
      </c>
      <c r="CS20" s="15">
        <v>8</v>
      </c>
    </row>
    <row r="21" spans="1:97" thickBot="1" x14ac:dyDescent="0.3">
      <c r="A21" s="1">
        <v>6</v>
      </c>
      <c r="B21" s="169" t="s">
        <v>167</v>
      </c>
      <c r="C21" s="103" t="s">
        <v>75</v>
      </c>
      <c r="D21" s="104" t="s">
        <v>76</v>
      </c>
      <c r="E21" s="106" t="s">
        <v>82</v>
      </c>
      <c r="F21" s="105">
        <v>6</v>
      </c>
      <c r="G21" s="15" t="s">
        <v>282</v>
      </c>
      <c r="H21" s="16">
        <f t="shared" si="0"/>
        <v>1</v>
      </c>
      <c r="I21" s="15" t="s">
        <v>282</v>
      </c>
      <c r="J21" s="16">
        <f t="shared" si="1"/>
        <v>0</v>
      </c>
      <c r="K21" s="9" t="s">
        <v>283</v>
      </c>
      <c r="L21" s="16">
        <f t="shared" si="2"/>
        <v>0</v>
      </c>
      <c r="M21" s="9" t="s">
        <v>284</v>
      </c>
      <c r="N21" s="16">
        <f t="shared" si="3"/>
        <v>0</v>
      </c>
      <c r="O21" s="15" t="s">
        <v>285</v>
      </c>
      <c r="P21" s="16">
        <f t="shared" si="4"/>
        <v>0</v>
      </c>
      <c r="Q21" s="9" t="s">
        <v>282</v>
      </c>
      <c r="R21" s="16">
        <f t="shared" si="5"/>
        <v>1</v>
      </c>
      <c r="S21" s="9" t="s">
        <v>12</v>
      </c>
      <c r="T21" s="16">
        <f t="shared" si="6"/>
        <v>0</v>
      </c>
      <c r="U21" s="9" t="s">
        <v>285</v>
      </c>
      <c r="V21" s="16">
        <f t="shared" si="7"/>
        <v>1</v>
      </c>
      <c r="W21" s="9" t="s">
        <v>284</v>
      </c>
      <c r="X21" s="16">
        <f t="shared" si="8"/>
        <v>0</v>
      </c>
      <c r="Y21" s="9" t="s">
        <v>282</v>
      </c>
      <c r="Z21" s="16">
        <f t="shared" si="9"/>
        <v>0</v>
      </c>
      <c r="AA21" s="9" t="s">
        <v>283</v>
      </c>
      <c r="AB21" s="16">
        <f t="shared" si="10"/>
        <v>1</v>
      </c>
      <c r="AC21" s="9" t="s">
        <v>282</v>
      </c>
      <c r="AD21" s="16">
        <f t="shared" si="11"/>
        <v>1</v>
      </c>
      <c r="AE21" s="9" t="s">
        <v>283</v>
      </c>
      <c r="AF21" s="16">
        <f t="shared" si="12"/>
        <v>0</v>
      </c>
      <c r="AG21" s="9" t="s">
        <v>282</v>
      </c>
      <c r="AH21" s="16">
        <f t="shared" si="13"/>
        <v>1</v>
      </c>
      <c r="AI21" s="9" t="s">
        <v>282</v>
      </c>
      <c r="AJ21" s="16">
        <f t="shared" si="14"/>
        <v>0</v>
      </c>
      <c r="AK21" s="9" t="s">
        <v>283</v>
      </c>
      <c r="AL21" s="16">
        <f t="shared" si="15"/>
        <v>0</v>
      </c>
      <c r="AM21" s="9" t="s">
        <v>283</v>
      </c>
      <c r="AN21" s="16">
        <f t="shared" si="16"/>
        <v>0</v>
      </c>
      <c r="AO21" s="9" t="s">
        <v>12</v>
      </c>
      <c r="AP21" s="16">
        <f t="shared" si="17"/>
        <v>0</v>
      </c>
      <c r="AQ21" s="9" t="s">
        <v>12</v>
      </c>
      <c r="AR21" s="16">
        <f t="shared" si="18"/>
        <v>1</v>
      </c>
      <c r="AS21" s="9" t="s">
        <v>285</v>
      </c>
      <c r="AT21" s="16">
        <f t="shared" si="19"/>
        <v>0</v>
      </c>
      <c r="AU21" s="9" t="s">
        <v>282</v>
      </c>
      <c r="AV21" s="16">
        <f t="shared" si="20"/>
        <v>0</v>
      </c>
      <c r="AW21" s="9" t="s">
        <v>284</v>
      </c>
      <c r="AX21" s="16">
        <f t="shared" si="21"/>
        <v>0</v>
      </c>
      <c r="AY21" s="15" t="s">
        <v>284</v>
      </c>
      <c r="AZ21" s="16">
        <f t="shared" si="22"/>
        <v>1</v>
      </c>
      <c r="BA21" s="9" t="s">
        <v>284</v>
      </c>
      <c r="BB21" s="16">
        <f t="shared" si="23"/>
        <v>1</v>
      </c>
      <c r="BC21" s="9" t="s">
        <v>12</v>
      </c>
      <c r="BD21" s="16">
        <f t="shared" si="24"/>
        <v>1</v>
      </c>
      <c r="BE21" s="15" t="s">
        <v>282</v>
      </c>
      <c r="BF21" s="16">
        <f t="shared" si="25"/>
        <v>0</v>
      </c>
      <c r="BG21" s="9" t="s">
        <v>285</v>
      </c>
      <c r="BH21" s="16">
        <f t="shared" si="26"/>
        <v>1</v>
      </c>
      <c r="BI21" s="9" t="s">
        <v>282</v>
      </c>
      <c r="BJ21" s="16">
        <f t="shared" si="27"/>
        <v>1</v>
      </c>
      <c r="BK21" s="9" t="s">
        <v>282</v>
      </c>
      <c r="BL21" s="16">
        <f t="shared" si="28"/>
        <v>0</v>
      </c>
      <c r="BM21" s="9" t="s">
        <v>284</v>
      </c>
      <c r="BN21" s="16">
        <f t="shared" si="29"/>
        <v>1</v>
      </c>
      <c r="BO21" s="9" t="s">
        <v>283</v>
      </c>
      <c r="BP21" s="16">
        <f t="shared" si="30"/>
        <v>0</v>
      </c>
      <c r="BQ21" s="9" t="s">
        <v>283</v>
      </c>
      <c r="BR21" s="16">
        <f t="shared" si="31"/>
        <v>1</v>
      </c>
      <c r="BS21" s="9" t="s">
        <v>283</v>
      </c>
      <c r="BT21" s="16">
        <f t="shared" si="32"/>
        <v>1</v>
      </c>
      <c r="BU21" s="9" t="s">
        <v>12</v>
      </c>
      <c r="BV21" s="16">
        <f t="shared" si="33"/>
        <v>1</v>
      </c>
      <c r="BW21" s="9" t="s">
        <v>285</v>
      </c>
      <c r="BX21" s="16">
        <f t="shared" si="34"/>
        <v>1</v>
      </c>
      <c r="BY21" s="9" t="s">
        <v>283</v>
      </c>
      <c r="BZ21" s="16">
        <f t="shared" si="35"/>
        <v>0</v>
      </c>
      <c r="CA21" s="9" t="s">
        <v>284</v>
      </c>
      <c r="CB21" s="16">
        <f t="shared" si="36"/>
        <v>1</v>
      </c>
      <c r="CC21" s="9" t="s">
        <v>284</v>
      </c>
      <c r="CD21" s="16">
        <f t="shared" si="37"/>
        <v>0</v>
      </c>
      <c r="CE21" s="9" t="s">
        <v>285</v>
      </c>
      <c r="CF21" s="16">
        <f t="shared" si="38"/>
        <v>0</v>
      </c>
      <c r="CG21" s="9" t="s">
        <v>282</v>
      </c>
      <c r="CH21" s="16">
        <f t="shared" si="39"/>
        <v>0</v>
      </c>
      <c r="CI21" s="9">
        <v>2</v>
      </c>
      <c r="CJ21" s="15">
        <v>0</v>
      </c>
      <c r="CK21" s="9">
        <v>3</v>
      </c>
      <c r="CL21" s="15">
        <v>1</v>
      </c>
      <c r="CM21" s="9">
        <v>5</v>
      </c>
      <c r="CN21" s="9">
        <f t="shared" si="40"/>
        <v>18</v>
      </c>
      <c r="CO21" s="15">
        <f t="shared" si="41"/>
        <v>22</v>
      </c>
      <c r="CP21" s="164">
        <f t="shared" si="42"/>
        <v>11</v>
      </c>
      <c r="CQ21" s="165">
        <f>CN21*'DATA GURU'!$C$30+CP21</f>
        <v>42.5</v>
      </c>
      <c r="CR21" s="220" t="str">
        <f>IF(CQ21&gt;='DATA GURU'!$C$20+20,"BAIK SEKALI",IF(CQ21&gt;='DATA GURU'!$C$20,"BAIK ",IF(CQ21&gt;='DATA GURU'!$C$20-10,"CUKUP",IF(CQ21&gt;='DATA GURU'!$C$20-20,"KURANG",IF(CQ21&lt;='DATA GURU'!$C$20-20,"KURANG SEKALI")))))</f>
        <v>KURANG</v>
      </c>
      <c r="CS21" s="15">
        <v>6</v>
      </c>
    </row>
    <row r="22" spans="1:97" thickBot="1" x14ac:dyDescent="0.3">
      <c r="A22" s="3">
        <v>7</v>
      </c>
      <c r="B22" s="167" t="s">
        <v>168</v>
      </c>
      <c r="C22" s="103" t="s">
        <v>75</v>
      </c>
      <c r="D22" s="104" t="s">
        <v>76</v>
      </c>
      <c r="E22" s="106" t="s">
        <v>83</v>
      </c>
      <c r="F22" s="105">
        <v>5</v>
      </c>
      <c r="G22" s="15" t="s">
        <v>282</v>
      </c>
      <c r="H22" s="16">
        <f t="shared" si="0"/>
        <v>1</v>
      </c>
      <c r="I22" s="15" t="s">
        <v>283</v>
      </c>
      <c r="J22" s="16">
        <f t="shared" si="1"/>
        <v>1</v>
      </c>
      <c r="K22" s="9" t="s">
        <v>283</v>
      </c>
      <c r="L22" s="16">
        <f t="shared" si="2"/>
        <v>0</v>
      </c>
      <c r="M22" s="9" t="s">
        <v>282</v>
      </c>
      <c r="N22" s="16">
        <f t="shared" si="3"/>
        <v>1</v>
      </c>
      <c r="O22" s="15" t="s">
        <v>285</v>
      </c>
      <c r="P22" s="16">
        <f t="shared" si="4"/>
        <v>0</v>
      </c>
      <c r="Q22" s="9" t="s">
        <v>282</v>
      </c>
      <c r="R22" s="16">
        <f t="shared" si="5"/>
        <v>1</v>
      </c>
      <c r="S22" s="9" t="s">
        <v>284</v>
      </c>
      <c r="T22" s="16">
        <f t="shared" si="6"/>
        <v>0</v>
      </c>
      <c r="U22" s="9" t="s">
        <v>284</v>
      </c>
      <c r="V22" s="16">
        <f t="shared" si="7"/>
        <v>0</v>
      </c>
      <c r="W22" s="9" t="s">
        <v>12</v>
      </c>
      <c r="X22" s="16">
        <f t="shared" si="8"/>
        <v>0</v>
      </c>
      <c r="Y22" s="9" t="s">
        <v>285</v>
      </c>
      <c r="Z22" s="16">
        <f t="shared" si="9"/>
        <v>0</v>
      </c>
      <c r="AA22" s="9" t="s">
        <v>284</v>
      </c>
      <c r="AB22" s="16">
        <f t="shared" si="10"/>
        <v>0</v>
      </c>
      <c r="AC22" s="9" t="s">
        <v>282</v>
      </c>
      <c r="AD22" s="16">
        <f t="shared" si="11"/>
        <v>1</v>
      </c>
      <c r="AE22" s="9" t="s">
        <v>284</v>
      </c>
      <c r="AF22" s="16">
        <f t="shared" si="12"/>
        <v>0</v>
      </c>
      <c r="AG22" s="9" t="s">
        <v>285</v>
      </c>
      <c r="AH22" s="16">
        <f t="shared" si="13"/>
        <v>0</v>
      </c>
      <c r="AI22" s="9" t="s">
        <v>12</v>
      </c>
      <c r="AJ22" s="16">
        <f t="shared" si="14"/>
        <v>0</v>
      </c>
      <c r="AK22" s="9" t="s">
        <v>285</v>
      </c>
      <c r="AL22" s="16">
        <f t="shared" si="15"/>
        <v>0</v>
      </c>
      <c r="AM22" s="9" t="s">
        <v>12</v>
      </c>
      <c r="AN22" s="16">
        <f t="shared" si="16"/>
        <v>1</v>
      </c>
      <c r="AO22" s="9" t="s">
        <v>12</v>
      </c>
      <c r="AP22" s="16">
        <f t="shared" si="17"/>
        <v>0</v>
      </c>
      <c r="AQ22" s="9" t="s">
        <v>12</v>
      </c>
      <c r="AR22" s="16">
        <f t="shared" si="18"/>
        <v>1</v>
      </c>
      <c r="AS22" s="9" t="s">
        <v>285</v>
      </c>
      <c r="AT22" s="16">
        <f t="shared" si="19"/>
        <v>0</v>
      </c>
      <c r="AU22" s="9" t="s">
        <v>285</v>
      </c>
      <c r="AV22" s="16">
        <f t="shared" si="20"/>
        <v>0</v>
      </c>
      <c r="AW22" s="9" t="s">
        <v>12</v>
      </c>
      <c r="AX22" s="16">
        <f t="shared" si="21"/>
        <v>1</v>
      </c>
      <c r="AY22" s="15" t="s">
        <v>283</v>
      </c>
      <c r="AZ22" s="16">
        <f t="shared" si="22"/>
        <v>0</v>
      </c>
      <c r="BA22" s="9" t="s">
        <v>282</v>
      </c>
      <c r="BB22" s="16">
        <f t="shared" si="23"/>
        <v>0</v>
      </c>
      <c r="BC22" s="9" t="s">
        <v>285</v>
      </c>
      <c r="BD22" s="16">
        <f t="shared" si="24"/>
        <v>0</v>
      </c>
      <c r="BE22" s="15" t="s">
        <v>284</v>
      </c>
      <c r="BF22" s="16">
        <f t="shared" si="25"/>
        <v>1</v>
      </c>
      <c r="BG22" s="9" t="s">
        <v>285</v>
      </c>
      <c r="BH22" s="16">
        <f t="shared" si="26"/>
        <v>1</v>
      </c>
      <c r="BI22" s="9" t="s">
        <v>285</v>
      </c>
      <c r="BJ22" s="16">
        <f t="shared" si="27"/>
        <v>0</v>
      </c>
      <c r="BK22" s="9" t="s">
        <v>284</v>
      </c>
      <c r="BL22" s="16">
        <f t="shared" si="28"/>
        <v>0</v>
      </c>
      <c r="BM22" s="9" t="s">
        <v>12</v>
      </c>
      <c r="BN22" s="16">
        <f t="shared" si="29"/>
        <v>0</v>
      </c>
      <c r="BO22" s="9" t="s">
        <v>284</v>
      </c>
      <c r="BP22" s="16">
        <f t="shared" si="30"/>
        <v>0</v>
      </c>
      <c r="BQ22" s="9" t="s">
        <v>12</v>
      </c>
      <c r="BR22" s="16">
        <f t="shared" si="31"/>
        <v>0</v>
      </c>
      <c r="BS22" s="9" t="s">
        <v>283</v>
      </c>
      <c r="BT22" s="16">
        <f t="shared" si="32"/>
        <v>1</v>
      </c>
      <c r="BU22" s="9" t="s">
        <v>283</v>
      </c>
      <c r="BV22" s="16">
        <f t="shared" si="33"/>
        <v>0</v>
      </c>
      <c r="BW22" s="9" t="s">
        <v>282</v>
      </c>
      <c r="BX22" s="16">
        <f t="shared" si="34"/>
        <v>0</v>
      </c>
      <c r="BY22" s="9" t="s">
        <v>282</v>
      </c>
      <c r="BZ22" s="16">
        <f t="shared" si="35"/>
        <v>1</v>
      </c>
      <c r="CA22" s="9" t="s">
        <v>284</v>
      </c>
      <c r="CB22" s="16">
        <f t="shared" si="36"/>
        <v>1</v>
      </c>
      <c r="CC22" s="9" t="s">
        <v>284</v>
      </c>
      <c r="CD22" s="16">
        <f t="shared" si="37"/>
        <v>0</v>
      </c>
      <c r="CE22" s="9" t="s">
        <v>285</v>
      </c>
      <c r="CF22" s="16">
        <f t="shared" si="38"/>
        <v>0</v>
      </c>
      <c r="CG22" s="9" t="s">
        <v>283</v>
      </c>
      <c r="CH22" s="16">
        <f t="shared" si="39"/>
        <v>0</v>
      </c>
      <c r="CI22" s="9">
        <v>2</v>
      </c>
      <c r="CJ22" s="15">
        <v>0</v>
      </c>
      <c r="CK22" s="9">
        <v>3</v>
      </c>
      <c r="CL22" s="15">
        <v>0</v>
      </c>
      <c r="CM22" s="9">
        <v>1</v>
      </c>
      <c r="CN22" s="9">
        <f t="shared" si="40"/>
        <v>13</v>
      </c>
      <c r="CO22" s="15">
        <f t="shared" si="41"/>
        <v>27</v>
      </c>
      <c r="CP22" s="164">
        <f t="shared" si="42"/>
        <v>6</v>
      </c>
      <c r="CQ22" s="165">
        <f>CN22*'DATA GURU'!$C$30+CP22</f>
        <v>28.75</v>
      </c>
      <c r="CR22" s="220" t="str">
        <f>IF(CQ22&gt;='DATA GURU'!$C$20+20,"BAIK SEKALI",IF(CQ22&gt;='DATA GURU'!$C$20,"BAIK ",IF(CQ22&gt;='DATA GURU'!$C$20-10,"CUKUP",IF(CQ22&gt;='DATA GURU'!$C$20-20,"KURANG",IF(CQ22&lt;='DATA GURU'!$C$20-20,"KURANG SEKALI")))))</f>
        <v>KURANG SEKALI</v>
      </c>
      <c r="CS22" s="15">
        <v>6</v>
      </c>
    </row>
    <row r="23" spans="1:97" thickBot="1" x14ac:dyDescent="0.3">
      <c r="A23" s="1">
        <v>8</v>
      </c>
      <c r="B23" s="169" t="s">
        <v>169</v>
      </c>
      <c r="C23" s="99" t="s">
        <v>75</v>
      </c>
      <c r="D23" s="100" t="s">
        <v>76</v>
      </c>
      <c r="E23" s="107" t="s">
        <v>84</v>
      </c>
      <c r="F23" s="102">
        <v>4</v>
      </c>
      <c r="G23" s="15" t="s">
        <v>284</v>
      </c>
      <c r="H23" s="16">
        <f t="shared" si="0"/>
        <v>0</v>
      </c>
      <c r="I23" s="15" t="s">
        <v>285</v>
      </c>
      <c r="J23" s="16">
        <f t="shared" si="1"/>
        <v>0</v>
      </c>
      <c r="K23" s="15" t="s">
        <v>283</v>
      </c>
      <c r="L23" s="16">
        <f t="shared" si="2"/>
        <v>0</v>
      </c>
      <c r="M23" s="15" t="s">
        <v>284</v>
      </c>
      <c r="N23" s="16">
        <f t="shared" si="3"/>
        <v>0</v>
      </c>
      <c r="O23" s="15" t="s">
        <v>284</v>
      </c>
      <c r="P23" s="16">
        <f t="shared" si="4"/>
        <v>0</v>
      </c>
      <c r="Q23" s="15" t="s">
        <v>12</v>
      </c>
      <c r="R23" s="16">
        <f t="shared" si="5"/>
        <v>0</v>
      </c>
      <c r="S23" s="15" t="s">
        <v>285</v>
      </c>
      <c r="T23" s="16">
        <f t="shared" si="6"/>
        <v>1</v>
      </c>
      <c r="U23" s="15" t="s">
        <v>282</v>
      </c>
      <c r="V23" s="16">
        <f t="shared" si="7"/>
        <v>0</v>
      </c>
      <c r="W23" s="15" t="s">
        <v>284</v>
      </c>
      <c r="X23" s="16">
        <f t="shared" si="8"/>
        <v>0</v>
      </c>
      <c r="Y23" s="15" t="s">
        <v>283</v>
      </c>
      <c r="Z23" s="16">
        <f t="shared" si="9"/>
        <v>0</v>
      </c>
      <c r="AA23" s="15" t="s">
        <v>284</v>
      </c>
      <c r="AB23" s="16">
        <f t="shared" si="10"/>
        <v>0</v>
      </c>
      <c r="AC23" s="15" t="s">
        <v>12</v>
      </c>
      <c r="AD23" s="16">
        <f t="shared" si="11"/>
        <v>0</v>
      </c>
      <c r="AE23" s="15" t="s">
        <v>283</v>
      </c>
      <c r="AF23" s="16">
        <f t="shared" si="12"/>
        <v>0</v>
      </c>
      <c r="AG23" s="15" t="s">
        <v>284</v>
      </c>
      <c r="AH23" s="16">
        <f t="shared" si="13"/>
        <v>0</v>
      </c>
      <c r="AI23" s="15" t="s">
        <v>284</v>
      </c>
      <c r="AJ23" s="16">
        <f t="shared" si="14"/>
        <v>0</v>
      </c>
      <c r="AK23" s="15" t="s">
        <v>284</v>
      </c>
      <c r="AL23" s="16">
        <f t="shared" si="15"/>
        <v>1</v>
      </c>
      <c r="AM23" s="15" t="s">
        <v>12</v>
      </c>
      <c r="AN23" s="16">
        <f t="shared" si="16"/>
        <v>1</v>
      </c>
      <c r="AO23" s="15" t="s">
        <v>282</v>
      </c>
      <c r="AP23" s="16">
        <f t="shared" si="17"/>
        <v>0</v>
      </c>
      <c r="AQ23" s="15" t="s">
        <v>282</v>
      </c>
      <c r="AR23" s="16">
        <f t="shared" si="18"/>
        <v>0</v>
      </c>
      <c r="AS23" s="15" t="s">
        <v>282</v>
      </c>
      <c r="AT23" s="16">
        <f t="shared" si="19"/>
        <v>0</v>
      </c>
      <c r="AU23" s="15" t="s">
        <v>282</v>
      </c>
      <c r="AV23" s="16">
        <f t="shared" si="20"/>
        <v>0</v>
      </c>
      <c r="AW23" s="15" t="s">
        <v>285</v>
      </c>
      <c r="AX23" s="16">
        <f t="shared" si="21"/>
        <v>0</v>
      </c>
      <c r="AY23" s="15" t="s">
        <v>12</v>
      </c>
      <c r="AZ23" s="16">
        <f t="shared" si="22"/>
        <v>0</v>
      </c>
      <c r="BA23" s="15" t="s">
        <v>284</v>
      </c>
      <c r="BB23" s="16">
        <f t="shared" si="23"/>
        <v>1</v>
      </c>
      <c r="BC23" s="15" t="s">
        <v>285</v>
      </c>
      <c r="BD23" s="16">
        <f t="shared" si="24"/>
        <v>0</v>
      </c>
      <c r="BE23" s="15" t="s">
        <v>284</v>
      </c>
      <c r="BF23" s="16">
        <f t="shared" si="25"/>
        <v>1</v>
      </c>
      <c r="BG23" s="15" t="s">
        <v>282</v>
      </c>
      <c r="BH23" s="16">
        <f t="shared" si="26"/>
        <v>0</v>
      </c>
      <c r="BI23" s="15" t="s">
        <v>283</v>
      </c>
      <c r="BJ23" s="16">
        <f t="shared" si="27"/>
        <v>0</v>
      </c>
      <c r="BK23" s="15" t="s">
        <v>284</v>
      </c>
      <c r="BL23" s="16">
        <f t="shared" si="28"/>
        <v>0</v>
      </c>
      <c r="BM23" s="15" t="s">
        <v>284</v>
      </c>
      <c r="BN23" s="16">
        <f t="shared" si="29"/>
        <v>1</v>
      </c>
      <c r="BO23" s="15" t="s">
        <v>283</v>
      </c>
      <c r="BP23" s="16">
        <f t="shared" si="30"/>
        <v>0</v>
      </c>
      <c r="BQ23" s="15" t="s">
        <v>12</v>
      </c>
      <c r="BR23" s="16">
        <f t="shared" si="31"/>
        <v>0</v>
      </c>
      <c r="BS23" s="15" t="s">
        <v>283</v>
      </c>
      <c r="BT23" s="16">
        <f t="shared" si="32"/>
        <v>1</v>
      </c>
      <c r="BU23" s="15" t="s">
        <v>285</v>
      </c>
      <c r="BV23" s="16">
        <f t="shared" si="33"/>
        <v>0</v>
      </c>
      <c r="BW23" s="15" t="s">
        <v>12</v>
      </c>
      <c r="BX23" s="16">
        <f t="shared" si="34"/>
        <v>0</v>
      </c>
      <c r="BY23" s="15" t="s">
        <v>12</v>
      </c>
      <c r="BZ23" s="16">
        <f t="shared" si="35"/>
        <v>0</v>
      </c>
      <c r="CA23" s="15" t="s">
        <v>284</v>
      </c>
      <c r="CB23" s="16">
        <f t="shared" si="36"/>
        <v>1</v>
      </c>
      <c r="CC23" s="15" t="s">
        <v>285</v>
      </c>
      <c r="CD23" s="16">
        <f t="shared" si="37"/>
        <v>0</v>
      </c>
      <c r="CE23" s="15" t="s">
        <v>283</v>
      </c>
      <c r="CF23" s="16">
        <f t="shared" si="38"/>
        <v>0</v>
      </c>
      <c r="CG23" s="15" t="s">
        <v>282</v>
      </c>
      <c r="CH23" s="16">
        <f t="shared" si="39"/>
        <v>0</v>
      </c>
      <c r="CI23" s="15">
        <v>0</v>
      </c>
      <c r="CJ23" s="15">
        <v>0</v>
      </c>
      <c r="CK23" s="15">
        <v>0</v>
      </c>
      <c r="CL23" s="15">
        <v>1</v>
      </c>
      <c r="CM23" s="15">
        <v>4</v>
      </c>
      <c r="CN23" s="9">
        <f t="shared" ref="CN23:CN86" si="43">H23+J23+L23+N23+P23+R23+T23+V23+X23+Z23+AB23+AD23+AF23+AH23+AJ23+AL23+AN23+AP23+AR23+AT23+AV23+AX23+AZ23+BB23+BD23+BF23+BH23+BJ23+BL23+BN23+BP23+BR23+BT23+BV23+BX23+BZ23+CB23+CD23+CF23+CH23</f>
        <v>8</v>
      </c>
      <c r="CO23" s="15">
        <f t="shared" si="41"/>
        <v>32</v>
      </c>
      <c r="CP23" s="164">
        <f t="shared" ref="CP23:CP86" si="44">SUM(CI23:CM23)</f>
        <v>5</v>
      </c>
      <c r="CQ23" s="165">
        <f>CN23*'DATA GURU'!$C$30+CP23</f>
        <v>19</v>
      </c>
      <c r="CR23" s="220" t="str">
        <f>IF(CQ23&gt;='DATA GURU'!$C$20+20,"BAIK SEKALI",IF(CQ23&gt;='DATA GURU'!$C$20,"BAIK ",IF(CQ23&gt;='DATA GURU'!$C$20-10,"CUKUP",IF(CQ23&gt;='DATA GURU'!$C$20-20,"KURANG",IF(CQ23&lt;='DATA GURU'!$C$20-20,"KURANG SEKALI")))))</f>
        <v>KURANG SEKALI</v>
      </c>
      <c r="CS23" s="15">
        <v>7</v>
      </c>
    </row>
    <row r="24" spans="1:97" thickBot="1" x14ac:dyDescent="0.3">
      <c r="A24" s="3">
        <v>9</v>
      </c>
      <c r="B24" s="167" t="s">
        <v>170</v>
      </c>
      <c r="C24" s="99" t="s">
        <v>75</v>
      </c>
      <c r="D24" s="100" t="s">
        <v>76</v>
      </c>
      <c r="E24" s="101" t="s">
        <v>85</v>
      </c>
      <c r="F24" s="102">
        <v>3</v>
      </c>
      <c r="G24" s="15" t="s">
        <v>282</v>
      </c>
      <c r="H24" s="16">
        <f t="shared" si="0"/>
        <v>1</v>
      </c>
      <c r="I24" s="15" t="s">
        <v>283</v>
      </c>
      <c r="J24" s="16">
        <f t="shared" si="1"/>
        <v>1</v>
      </c>
      <c r="K24" s="15" t="s">
        <v>285</v>
      </c>
      <c r="L24" s="16">
        <f t="shared" si="2"/>
        <v>0</v>
      </c>
      <c r="M24" s="15" t="s">
        <v>282</v>
      </c>
      <c r="N24" s="16">
        <f t="shared" si="3"/>
        <v>1</v>
      </c>
      <c r="O24" s="15" t="s">
        <v>284</v>
      </c>
      <c r="P24" s="16">
        <f t="shared" si="4"/>
        <v>0</v>
      </c>
      <c r="Q24" s="15" t="s">
        <v>285</v>
      </c>
      <c r="R24" s="16">
        <f t="shared" si="5"/>
        <v>0</v>
      </c>
      <c r="S24" s="15" t="s">
        <v>12</v>
      </c>
      <c r="T24" s="16">
        <f t="shared" si="6"/>
        <v>0</v>
      </c>
      <c r="U24" s="15" t="s">
        <v>285</v>
      </c>
      <c r="V24" s="16">
        <f t="shared" si="7"/>
        <v>1</v>
      </c>
      <c r="W24" s="15" t="s">
        <v>282</v>
      </c>
      <c r="X24" s="16">
        <f t="shared" si="8"/>
        <v>0</v>
      </c>
      <c r="Y24" s="15" t="s">
        <v>286</v>
      </c>
      <c r="Z24" s="16">
        <f t="shared" si="9"/>
        <v>0</v>
      </c>
      <c r="AA24" s="15" t="s">
        <v>283</v>
      </c>
      <c r="AB24" s="16">
        <f t="shared" si="10"/>
        <v>1</v>
      </c>
      <c r="AC24" s="15" t="s">
        <v>282</v>
      </c>
      <c r="AD24" s="16">
        <f t="shared" si="11"/>
        <v>1</v>
      </c>
      <c r="AE24" s="15" t="s">
        <v>282</v>
      </c>
      <c r="AF24" s="16">
        <f t="shared" si="12"/>
        <v>0</v>
      </c>
      <c r="AG24" s="15" t="s">
        <v>282</v>
      </c>
      <c r="AH24" s="16">
        <f t="shared" si="13"/>
        <v>1</v>
      </c>
      <c r="AI24" s="15" t="s">
        <v>285</v>
      </c>
      <c r="AJ24" s="16">
        <f t="shared" si="14"/>
        <v>1</v>
      </c>
      <c r="AK24" s="15" t="s">
        <v>12</v>
      </c>
      <c r="AL24" s="16">
        <f t="shared" si="15"/>
        <v>0</v>
      </c>
      <c r="AM24" s="15" t="s">
        <v>12</v>
      </c>
      <c r="AN24" s="16">
        <f t="shared" si="16"/>
        <v>1</v>
      </c>
      <c r="AO24" s="15" t="s">
        <v>282</v>
      </c>
      <c r="AP24" s="16">
        <f t="shared" si="17"/>
        <v>0</v>
      </c>
      <c r="AQ24" s="15" t="s">
        <v>12</v>
      </c>
      <c r="AR24" s="16">
        <f t="shared" si="18"/>
        <v>1</v>
      </c>
      <c r="AS24" s="15" t="s">
        <v>284</v>
      </c>
      <c r="AT24" s="16">
        <f t="shared" si="19"/>
        <v>0</v>
      </c>
      <c r="AU24" s="15" t="s">
        <v>284</v>
      </c>
      <c r="AV24" s="16">
        <f t="shared" si="20"/>
        <v>0</v>
      </c>
      <c r="AW24" s="15" t="s">
        <v>12</v>
      </c>
      <c r="AX24" s="16">
        <f t="shared" si="21"/>
        <v>1</v>
      </c>
      <c r="AY24" s="15" t="s">
        <v>283</v>
      </c>
      <c r="AZ24" s="16">
        <f t="shared" si="22"/>
        <v>0</v>
      </c>
      <c r="BA24" s="15" t="s">
        <v>284</v>
      </c>
      <c r="BB24" s="16">
        <f t="shared" si="23"/>
        <v>1</v>
      </c>
      <c r="BC24" s="15" t="s">
        <v>12</v>
      </c>
      <c r="BD24" s="16">
        <f t="shared" si="24"/>
        <v>1</v>
      </c>
      <c r="BE24" s="15" t="s">
        <v>284</v>
      </c>
      <c r="BF24" s="16">
        <f t="shared" si="25"/>
        <v>1</v>
      </c>
      <c r="BG24" s="15" t="s">
        <v>12</v>
      </c>
      <c r="BH24" s="16">
        <f t="shared" si="26"/>
        <v>0</v>
      </c>
      <c r="BI24" s="15" t="s">
        <v>283</v>
      </c>
      <c r="BJ24" s="16">
        <f t="shared" si="27"/>
        <v>0</v>
      </c>
      <c r="BK24" s="15" t="s">
        <v>285</v>
      </c>
      <c r="BL24" s="16">
        <f t="shared" si="28"/>
        <v>0</v>
      </c>
      <c r="BM24" s="15" t="s">
        <v>284</v>
      </c>
      <c r="BN24" s="16">
        <f t="shared" si="29"/>
        <v>1</v>
      </c>
      <c r="BO24" s="15" t="s">
        <v>282</v>
      </c>
      <c r="BP24" s="16">
        <f t="shared" si="30"/>
        <v>0</v>
      </c>
      <c r="BQ24" s="15" t="s">
        <v>283</v>
      </c>
      <c r="BR24" s="16">
        <f t="shared" si="31"/>
        <v>1</v>
      </c>
      <c r="BS24" s="15" t="s">
        <v>283</v>
      </c>
      <c r="BT24" s="16">
        <f t="shared" si="32"/>
        <v>1</v>
      </c>
      <c r="BU24" s="15" t="s">
        <v>284</v>
      </c>
      <c r="BV24" s="16">
        <f t="shared" si="33"/>
        <v>0</v>
      </c>
      <c r="BW24" s="15" t="s">
        <v>12</v>
      </c>
      <c r="BX24" s="16">
        <f t="shared" si="34"/>
        <v>0</v>
      </c>
      <c r="BY24" s="15" t="s">
        <v>285</v>
      </c>
      <c r="BZ24" s="16">
        <f t="shared" si="35"/>
        <v>0</v>
      </c>
      <c r="CA24" s="15" t="s">
        <v>284</v>
      </c>
      <c r="CB24" s="16">
        <f t="shared" si="36"/>
        <v>1</v>
      </c>
      <c r="CC24" s="15" t="s">
        <v>284</v>
      </c>
      <c r="CD24" s="16">
        <f t="shared" si="37"/>
        <v>0</v>
      </c>
      <c r="CE24" s="15" t="s">
        <v>12</v>
      </c>
      <c r="CF24" s="16">
        <f t="shared" si="38"/>
        <v>1</v>
      </c>
      <c r="CG24" s="15" t="s">
        <v>282</v>
      </c>
      <c r="CH24" s="16">
        <f t="shared" si="39"/>
        <v>0</v>
      </c>
      <c r="CI24" s="15">
        <v>0</v>
      </c>
      <c r="CJ24" s="15">
        <v>0</v>
      </c>
      <c r="CK24" s="15">
        <v>0</v>
      </c>
      <c r="CL24" s="15">
        <v>0</v>
      </c>
      <c r="CM24" s="15">
        <v>4</v>
      </c>
      <c r="CN24" s="9">
        <f t="shared" si="43"/>
        <v>19</v>
      </c>
      <c r="CO24" s="15">
        <f t="shared" si="41"/>
        <v>21</v>
      </c>
      <c r="CP24" s="164">
        <f t="shared" si="44"/>
        <v>4</v>
      </c>
      <c r="CQ24" s="165">
        <f>CN24*'DATA GURU'!$C$30+CP24</f>
        <v>37.25</v>
      </c>
      <c r="CR24" s="220" t="str">
        <f>IF(CQ24&gt;='DATA GURU'!$C$20+20,"BAIK SEKALI",IF(CQ24&gt;='DATA GURU'!$C$20,"BAIK ",IF(CQ24&gt;='DATA GURU'!$C$20-10,"CUKUP",IF(CQ24&gt;='DATA GURU'!$C$20-20,"KURANG",IF(CQ24&lt;='DATA GURU'!$C$20-20,"KURANG SEKALI")))))</f>
        <v>KURANG</v>
      </c>
      <c r="CS24" s="15">
        <v>7</v>
      </c>
    </row>
    <row r="25" spans="1:97" thickBot="1" x14ac:dyDescent="0.3">
      <c r="A25" s="1">
        <v>10</v>
      </c>
      <c r="B25" s="167" t="s">
        <v>171</v>
      </c>
      <c r="C25" s="103" t="s">
        <v>75</v>
      </c>
      <c r="D25" s="104" t="s">
        <v>76</v>
      </c>
      <c r="E25" s="106" t="s">
        <v>86</v>
      </c>
      <c r="F25" s="105">
        <v>2</v>
      </c>
      <c r="G25" s="15" t="s">
        <v>282</v>
      </c>
      <c r="H25" s="16">
        <f t="shared" si="0"/>
        <v>1</v>
      </c>
      <c r="I25" s="15" t="s">
        <v>282</v>
      </c>
      <c r="J25" s="16">
        <f t="shared" si="1"/>
        <v>0</v>
      </c>
      <c r="K25" s="9" t="s">
        <v>284</v>
      </c>
      <c r="L25" s="16">
        <f t="shared" si="2"/>
        <v>1</v>
      </c>
      <c r="M25" s="9" t="s">
        <v>282</v>
      </c>
      <c r="N25" s="16">
        <f t="shared" si="3"/>
        <v>1</v>
      </c>
      <c r="O25" s="15" t="s">
        <v>284</v>
      </c>
      <c r="P25" s="16">
        <f t="shared" si="4"/>
        <v>0</v>
      </c>
      <c r="Q25" s="9" t="s">
        <v>282</v>
      </c>
      <c r="R25" s="16">
        <f t="shared" si="5"/>
        <v>1</v>
      </c>
      <c r="S25" s="9" t="s">
        <v>283</v>
      </c>
      <c r="T25" s="16">
        <f t="shared" si="6"/>
        <v>0</v>
      </c>
      <c r="U25" s="9" t="s">
        <v>282</v>
      </c>
      <c r="V25" s="16">
        <f t="shared" si="7"/>
        <v>0</v>
      </c>
      <c r="W25" s="9" t="s">
        <v>282</v>
      </c>
      <c r="X25" s="16">
        <f t="shared" si="8"/>
        <v>0</v>
      </c>
      <c r="Y25" s="9" t="s">
        <v>284</v>
      </c>
      <c r="Z25" s="16">
        <f t="shared" si="9"/>
        <v>1</v>
      </c>
      <c r="AA25" s="9" t="s">
        <v>282</v>
      </c>
      <c r="AB25" s="16">
        <f t="shared" si="10"/>
        <v>0</v>
      </c>
      <c r="AC25" s="9" t="s">
        <v>285</v>
      </c>
      <c r="AD25" s="16">
        <f t="shared" si="11"/>
        <v>0</v>
      </c>
      <c r="AE25" s="9" t="s">
        <v>282</v>
      </c>
      <c r="AF25" s="16">
        <f t="shared" si="12"/>
        <v>0</v>
      </c>
      <c r="AG25" s="9" t="s">
        <v>282</v>
      </c>
      <c r="AH25" s="16">
        <f t="shared" si="13"/>
        <v>1</v>
      </c>
      <c r="AI25" s="9" t="s">
        <v>285</v>
      </c>
      <c r="AJ25" s="16">
        <f t="shared" si="14"/>
        <v>1</v>
      </c>
      <c r="AK25" s="9" t="s">
        <v>284</v>
      </c>
      <c r="AL25" s="16">
        <f t="shared" si="15"/>
        <v>1</v>
      </c>
      <c r="AM25" s="9" t="s">
        <v>12</v>
      </c>
      <c r="AN25" s="16">
        <f t="shared" si="16"/>
        <v>1</v>
      </c>
      <c r="AO25" s="9" t="s">
        <v>282</v>
      </c>
      <c r="AP25" s="16">
        <f t="shared" si="17"/>
        <v>0</v>
      </c>
      <c r="AQ25" s="9" t="s">
        <v>12</v>
      </c>
      <c r="AR25" s="16">
        <f t="shared" si="18"/>
        <v>1</v>
      </c>
      <c r="AS25" s="9" t="s">
        <v>12</v>
      </c>
      <c r="AT25" s="16">
        <f t="shared" si="19"/>
        <v>1</v>
      </c>
      <c r="AU25" s="9" t="s">
        <v>12</v>
      </c>
      <c r="AV25" s="16">
        <f t="shared" si="20"/>
        <v>1</v>
      </c>
      <c r="AW25" s="9" t="s">
        <v>12</v>
      </c>
      <c r="AX25" s="16">
        <f t="shared" si="21"/>
        <v>1</v>
      </c>
      <c r="AY25" s="15" t="s">
        <v>284</v>
      </c>
      <c r="AZ25" s="16">
        <f t="shared" si="22"/>
        <v>1</v>
      </c>
      <c r="BA25" s="9" t="s">
        <v>284</v>
      </c>
      <c r="BB25" s="16">
        <f t="shared" si="23"/>
        <v>1</v>
      </c>
      <c r="BC25" s="9" t="s">
        <v>12</v>
      </c>
      <c r="BD25" s="16">
        <f t="shared" si="24"/>
        <v>1</v>
      </c>
      <c r="BE25" s="15" t="s">
        <v>285</v>
      </c>
      <c r="BF25" s="16">
        <f t="shared" si="25"/>
        <v>0</v>
      </c>
      <c r="BG25" s="9" t="s">
        <v>285</v>
      </c>
      <c r="BH25" s="16">
        <f t="shared" si="26"/>
        <v>1</v>
      </c>
      <c r="BI25" s="9" t="s">
        <v>282</v>
      </c>
      <c r="BJ25" s="16">
        <f t="shared" si="27"/>
        <v>1</v>
      </c>
      <c r="BK25" s="9" t="s">
        <v>12</v>
      </c>
      <c r="BL25" s="16">
        <f t="shared" si="28"/>
        <v>0</v>
      </c>
      <c r="BM25" s="9" t="s">
        <v>283</v>
      </c>
      <c r="BN25" s="16">
        <f t="shared" si="29"/>
        <v>0</v>
      </c>
      <c r="BO25" s="9" t="s">
        <v>283</v>
      </c>
      <c r="BP25" s="16">
        <f t="shared" si="30"/>
        <v>0</v>
      </c>
      <c r="BQ25" s="9" t="s">
        <v>283</v>
      </c>
      <c r="BR25" s="16">
        <f t="shared" si="31"/>
        <v>1</v>
      </c>
      <c r="BS25" s="9" t="s">
        <v>283</v>
      </c>
      <c r="BT25" s="16">
        <f t="shared" si="32"/>
        <v>1</v>
      </c>
      <c r="BU25" s="9" t="s">
        <v>284</v>
      </c>
      <c r="BV25" s="16">
        <f t="shared" si="33"/>
        <v>0</v>
      </c>
      <c r="BW25" s="9" t="s">
        <v>286</v>
      </c>
      <c r="BX25" s="16">
        <f t="shared" si="34"/>
        <v>0</v>
      </c>
      <c r="BY25" s="9" t="s">
        <v>283</v>
      </c>
      <c r="BZ25" s="16">
        <f t="shared" si="35"/>
        <v>0</v>
      </c>
      <c r="CA25" s="9" t="s">
        <v>284</v>
      </c>
      <c r="CB25" s="16">
        <f t="shared" si="36"/>
        <v>1</v>
      </c>
      <c r="CC25" s="9" t="s">
        <v>282</v>
      </c>
      <c r="CD25" s="16">
        <f t="shared" si="37"/>
        <v>1</v>
      </c>
      <c r="CE25" s="9" t="s">
        <v>12</v>
      </c>
      <c r="CF25" s="16">
        <f t="shared" si="38"/>
        <v>1</v>
      </c>
      <c r="CG25" s="9" t="s">
        <v>283</v>
      </c>
      <c r="CH25" s="16">
        <f t="shared" si="39"/>
        <v>0</v>
      </c>
      <c r="CI25" s="9">
        <v>3</v>
      </c>
      <c r="CJ25" s="15">
        <v>6</v>
      </c>
      <c r="CK25" s="9">
        <v>3</v>
      </c>
      <c r="CL25" s="15">
        <v>1</v>
      </c>
      <c r="CM25" s="9">
        <v>4</v>
      </c>
      <c r="CN25" s="9">
        <f t="shared" si="43"/>
        <v>23</v>
      </c>
      <c r="CO25" s="15">
        <f t="shared" si="41"/>
        <v>17</v>
      </c>
      <c r="CP25" s="164">
        <f t="shared" si="44"/>
        <v>17</v>
      </c>
      <c r="CQ25" s="165">
        <f>CN25*'DATA GURU'!$C$30+CP25</f>
        <v>57.25</v>
      </c>
      <c r="CR25" s="220" t="str">
        <f>IF(CQ25&gt;='DATA GURU'!$C$20+20,"BAIK SEKALI",IF(CQ25&gt;='DATA GURU'!$C$20,"BAIK ",IF(CQ25&gt;='DATA GURU'!$C$20-10,"CUKUP",IF(CQ25&gt;='DATA GURU'!$C$20-20,"KURANG",IF(CQ25&lt;='DATA GURU'!$C$20-20,"KURANG SEKALI")))))</f>
        <v xml:space="preserve">BAIK </v>
      </c>
      <c r="CS25" s="15">
        <v>7</v>
      </c>
    </row>
    <row r="26" spans="1:97" thickBot="1" x14ac:dyDescent="0.3">
      <c r="A26" s="3">
        <v>11</v>
      </c>
      <c r="B26" s="169" t="s">
        <v>172</v>
      </c>
      <c r="C26" s="103" t="s">
        <v>75</v>
      </c>
      <c r="D26" s="104" t="s">
        <v>76</v>
      </c>
      <c r="E26" s="106" t="s">
        <v>87</v>
      </c>
      <c r="F26" s="105">
        <v>9</v>
      </c>
      <c r="G26" s="15" t="s">
        <v>283</v>
      </c>
      <c r="H26" s="16">
        <f t="shared" si="0"/>
        <v>0</v>
      </c>
      <c r="I26" s="15" t="s">
        <v>283</v>
      </c>
      <c r="J26" s="16">
        <f t="shared" si="1"/>
        <v>1</v>
      </c>
      <c r="K26" s="9" t="s">
        <v>283</v>
      </c>
      <c r="L26" s="16">
        <f t="shared" si="2"/>
        <v>0</v>
      </c>
      <c r="M26" s="9" t="s">
        <v>282</v>
      </c>
      <c r="N26" s="16">
        <f t="shared" si="3"/>
        <v>1</v>
      </c>
      <c r="O26" s="15" t="s">
        <v>283</v>
      </c>
      <c r="P26" s="16">
        <f t="shared" si="4"/>
        <v>0</v>
      </c>
      <c r="Q26" s="9" t="s">
        <v>12</v>
      </c>
      <c r="R26" s="16">
        <f t="shared" si="5"/>
        <v>0</v>
      </c>
      <c r="S26" s="9" t="s">
        <v>282</v>
      </c>
      <c r="T26" s="16">
        <f t="shared" si="6"/>
        <v>0</v>
      </c>
      <c r="U26" s="9" t="s">
        <v>283</v>
      </c>
      <c r="V26" s="16">
        <f t="shared" si="7"/>
        <v>0</v>
      </c>
      <c r="W26" s="9" t="s">
        <v>282</v>
      </c>
      <c r="X26" s="16">
        <f t="shared" si="8"/>
        <v>0</v>
      </c>
      <c r="Y26" s="9" t="s">
        <v>282</v>
      </c>
      <c r="Z26" s="16">
        <f t="shared" si="9"/>
        <v>0</v>
      </c>
      <c r="AA26" s="9" t="s">
        <v>283</v>
      </c>
      <c r="AB26" s="16">
        <f t="shared" si="10"/>
        <v>1</v>
      </c>
      <c r="AC26" s="9" t="s">
        <v>284</v>
      </c>
      <c r="AD26" s="16">
        <f t="shared" si="11"/>
        <v>0</v>
      </c>
      <c r="AE26" s="9" t="s">
        <v>284</v>
      </c>
      <c r="AF26" s="16">
        <f t="shared" si="12"/>
        <v>0</v>
      </c>
      <c r="AG26" s="9" t="s">
        <v>282</v>
      </c>
      <c r="AH26" s="16">
        <f t="shared" si="13"/>
        <v>1</v>
      </c>
      <c r="AI26" s="9" t="s">
        <v>12</v>
      </c>
      <c r="AJ26" s="16">
        <f t="shared" si="14"/>
        <v>0</v>
      </c>
      <c r="AK26" s="9" t="s">
        <v>284</v>
      </c>
      <c r="AL26" s="16">
        <f t="shared" si="15"/>
        <v>1</v>
      </c>
      <c r="AM26" s="9" t="s">
        <v>12</v>
      </c>
      <c r="AN26" s="16">
        <f t="shared" si="16"/>
        <v>1</v>
      </c>
      <c r="AO26" s="9" t="s">
        <v>12</v>
      </c>
      <c r="AP26" s="16">
        <f t="shared" si="17"/>
        <v>0</v>
      </c>
      <c r="AQ26" s="9" t="s">
        <v>12</v>
      </c>
      <c r="AR26" s="16">
        <f t="shared" si="18"/>
        <v>1</v>
      </c>
      <c r="AS26" s="9" t="s">
        <v>285</v>
      </c>
      <c r="AT26" s="16">
        <f t="shared" si="19"/>
        <v>0</v>
      </c>
      <c r="AU26" s="9" t="s">
        <v>285</v>
      </c>
      <c r="AV26" s="16">
        <f t="shared" si="20"/>
        <v>0</v>
      </c>
      <c r="AW26" s="9" t="s">
        <v>12</v>
      </c>
      <c r="AX26" s="16">
        <f t="shared" si="21"/>
        <v>1</v>
      </c>
      <c r="AY26" s="15" t="s">
        <v>284</v>
      </c>
      <c r="AZ26" s="16">
        <f t="shared" si="22"/>
        <v>1</v>
      </c>
      <c r="BA26" s="9" t="s">
        <v>284</v>
      </c>
      <c r="BB26" s="16">
        <f t="shared" si="23"/>
        <v>1</v>
      </c>
      <c r="BC26" s="9" t="s">
        <v>283</v>
      </c>
      <c r="BD26" s="16">
        <f t="shared" si="24"/>
        <v>0</v>
      </c>
      <c r="BE26" s="15" t="s">
        <v>284</v>
      </c>
      <c r="BF26" s="16">
        <f t="shared" si="25"/>
        <v>1</v>
      </c>
      <c r="BG26" s="9" t="s">
        <v>285</v>
      </c>
      <c r="BH26" s="16">
        <f t="shared" si="26"/>
        <v>1</v>
      </c>
      <c r="BI26" s="9" t="s">
        <v>285</v>
      </c>
      <c r="BJ26" s="16">
        <f t="shared" si="27"/>
        <v>0</v>
      </c>
      <c r="BK26" s="9" t="s">
        <v>284</v>
      </c>
      <c r="BL26" s="16">
        <f t="shared" si="28"/>
        <v>0</v>
      </c>
      <c r="BM26" s="9" t="s">
        <v>284</v>
      </c>
      <c r="BN26" s="16">
        <f t="shared" si="29"/>
        <v>1</v>
      </c>
      <c r="BO26" s="9" t="s">
        <v>12</v>
      </c>
      <c r="BP26" s="16">
        <f t="shared" si="30"/>
        <v>1</v>
      </c>
      <c r="BQ26" s="9" t="s">
        <v>12</v>
      </c>
      <c r="BR26" s="16">
        <f t="shared" si="31"/>
        <v>0</v>
      </c>
      <c r="BS26" s="9" t="s">
        <v>283</v>
      </c>
      <c r="BT26" s="16">
        <f t="shared" si="32"/>
        <v>1</v>
      </c>
      <c r="BU26" s="9" t="s">
        <v>12</v>
      </c>
      <c r="BV26" s="16">
        <f t="shared" si="33"/>
        <v>1</v>
      </c>
      <c r="BW26" s="9" t="s">
        <v>282</v>
      </c>
      <c r="BX26" s="16">
        <f t="shared" si="34"/>
        <v>0</v>
      </c>
      <c r="BY26" s="9" t="s">
        <v>282</v>
      </c>
      <c r="BZ26" s="16">
        <f t="shared" si="35"/>
        <v>1</v>
      </c>
      <c r="CA26" s="9" t="s">
        <v>285</v>
      </c>
      <c r="CB26" s="16">
        <f t="shared" si="36"/>
        <v>0</v>
      </c>
      <c r="CC26" s="9" t="s">
        <v>284</v>
      </c>
      <c r="CD26" s="16">
        <f t="shared" si="37"/>
        <v>0</v>
      </c>
      <c r="CE26" s="9" t="s">
        <v>282</v>
      </c>
      <c r="CF26" s="16">
        <f t="shared" si="38"/>
        <v>0</v>
      </c>
      <c r="CG26" s="9" t="s">
        <v>282</v>
      </c>
      <c r="CH26" s="16">
        <f t="shared" si="39"/>
        <v>0</v>
      </c>
      <c r="CI26" s="9">
        <v>3</v>
      </c>
      <c r="CJ26" s="15">
        <v>3</v>
      </c>
      <c r="CK26" s="9">
        <v>3</v>
      </c>
      <c r="CL26" s="15">
        <v>1</v>
      </c>
      <c r="CM26" s="9">
        <v>4</v>
      </c>
      <c r="CN26" s="9">
        <f t="shared" si="43"/>
        <v>17</v>
      </c>
      <c r="CO26" s="15">
        <f t="shared" si="41"/>
        <v>23</v>
      </c>
      <c r="CP26" s="164">
        <f t="shared" si="44"/>
        <v>14</v>
      </c>
      <c r="CQ26" s="165">
        <f>CN26*'DATA GURU'!$C$30+CP26</f>
        <v>43.75</v>
      </c>
      <c r="CR26" s="220" t="str">
        <f>IF(CQ26&gt;='DATA GURU'!$C$20+20,"BAIK SEKALI",IF(CQ26&gt;='DATA GURU'!$C$20,"BAIK ",IF(CQ26&gt;='DATA GURU'!$C$20-10,"CUKUP",IF(CQ26&gt;='DATA GURU'!$C$20-20,"KURANG",IF(CQ26&lt;='DATA GURU'!$C$20-20,"KURANG SEKALI")))))</f>
        <v>KURANG</v>
      </c>
      <c r="CS26" s="15">
        <v>9</v>
      </c>
    </row>
    <row r="27" spans="1:97" thickBot="1" x14ac:dyDescent="0.3">
      <c r="A27" s="1">
        <v>12</v>
      </c>
      <c r="B27" s="167" t="s">
        <v>173</v>
      </c>
      <c r="C27" s="103" t="s">
        <v>75</v>
      </c>
      <c r="D27" s="104" t="s">
        <v>76</v>
      </c>
      <c r="E27" s="106" t="s">
        <v>88</v>
      </c>
      <c r="F27" s="105">
        <v>8</v>
      </c>
      <c r="G27" s="15" t="s">
        <v>283</v>
      </c>
      <c r="H27" s="16">
        <f t="shared" si="0"/>
        <v>0</v>
      </c>
      <c r="I27" s="15" t="s">
        <v>283</v>
      </c>
      <c r="J27" s="16">
        <f t="shared" si="1"/>
        <v>1</v>
      </c>
      <c r="K27" s="9" t="s">
        <v>283</v>
      </c>
      <c r="L27" s="16">
        <f t="shared" si="2"/>
        <v>0</v>
      </c>
      <c r="M27" s="9" t="s">
        <v>282</v>
      </c>
      <c r="N27" s="16">
        <f t="shared" si="3"/>
        <v>1</v>
      </c>
      <c r="O27" s="15" t="s">
        <v>283</v>
      </c>
      <c r="P27" s="16">
        <f t="shared" si="4"/>
        <v>0</v>
      </c>
      <c r="Q27" s="9" t="s">
        <v>12</v>
      </c>
      <c r="R27" s="16">
        <f t="shared" si="5"/>
        <v>0</v>
      </c>
      <c r="S27" s="9" t="s">
        <v>282</v>
      </c>
      <c r="T27" s="16">
        <f t="shared" si="6"/>
        <v>0</v>
      </c>
      <c r="U27" s="9" t="s">
        <v>283</v>
      </c>
      <c r="V27" s="16">
        <f t="shared" si="7"/>
        <v>0</v>
      </c>
      <c r="W27" s="9" t="s">
        <v>282</v>
      </c>
      <c r="X27" s="16">
        <f t="shared" si="8"/>
        <v>0</v>
      </c>
      <c r="Y27" s="9" t="s">
        <v>284</v>
      </c>
      <c r="Z27" s="16">
        <f t="shared" si="9"/>
        <v>1</v>
      </c>
      <c r="AA27" s="9" t="s">
        <v>283</v>
      </c>
      <c r="AB27" s="16">
        <f t="shared" si="10"/>
        <v>1</v>
      </c>
      <c r="AC27" s="9" t="s">
        <v>282</v>
      </c>
      <c r="AD27" s="16">
        <f t="shared" si="11"/>
        <v>1</v>
      </c>
      <c r="AE27" s="9" t="s">
        <v>282</v>
      </c>
      <c r="AF27" s="16">
        <f t="shared" si="12"/>
        <v>0</v>
      </c>
      <c r="AG27" s="9" t="s">
        <v>282</v>
      </c>
      <c r="AH27" s="16">
        <f t="shared" si="13"/>
        <v>1</v>
      </c>
      <c r="AI27" s="9" t="s">
        <v>12</v>
      </c>
      <c r="AJ27" s="16">
        <f t="shared" si="14"/>
        <v>0</v>
      </c>
      <c r="AK27" s="9" t="s">
        <v>284</v>
      </c>
      <c r="AL27" s="16">
        <f t="shared" si="15"/>
        <v>1</v>
      </c>
      <c r="AM27" s="9" t="s">
        <v>12</v>
      </c>
      <c r="AN27" s="16">
        <f t="shared" si="16"/>
        <v>1</v>
      </c>
      <c r="AO27" s="9" t="s">
        <v>12</v>
      </c>
      <c r="AP27" s="16">
        <f t="shared" si="17"/>
        <v>0</v>
      </c>
      <c r="AQ27" s="9" t="s">
        <v>12</v>
      </c>
      <c r="AR27" s="16">
        <f t="shared" si="18"/>
        <v>1</v>
      </c>
      <c r="AS27" s="9" t="s">
        <v>285</v>
      </c>
      <c r="AT27" s="16">
        <f t="shared" si="19"/>
        <v>0</v>
      </c>
      <c r="AU27" s="9" t="s">
        <v>284</v>
      </c>
      <c r="AV27" s="16">
        <f t="shared" si="20"/>
        <v>0</v>
      </c>
      <c r="AW27" s="13" t="s">
        <v>12</v>
      </c>
      <c r="AX27" s="16">
        <f t="shared" si="21"/>
        <v>1</v>
      </c>
      <c r="AY27" s="15" t="s">
        <v>283</v>
      </c>
      <c r="AZ27" s="16">
        <f t="shared" si="22"/>
        <v>0</v>
      </c>
      <c r="BA27" s="9" t="s">
        <v>12</v>
      </c>
      <c r="BB27" s="16">
        <f t="shared" si="23"/>
        <v>0</v>
      </c>
      <c r="BC27" s="9" t="s">
        <v>283</v>
      </c>
      <c r="BD27" s="16">
        <f t="shared" si="24"/>
        <v>0</v>
      </c>
      <c r="BE27" s="15" t="s">
        <v>284</v>
      </c>
      <c r="BF27" s="16">
        <f t="shared" si="25"/>
        <v>1</v>
      </c>
      <c r="BG27" s="9" t="s">
        <v>285</v>
      </c>
      <c r="BH27" s="16">
        <f t="shared" si="26"/>
        <v>1</v>
      </c>
      <c r="BI27" s="9" t="s">
        <v>285</v>
      </c>
      <c r="BJ27" s="16">
        <f t="shared" si="27"/>
        <v>0</v>
      </c>
      <c r="BK27" s="9" t="s">
        <v>283</v>
      </c>
      <c r="BL27" s="16">
        <f t="shared" si="28"/>
        <v>1</v>
      </c>
      <c r="BM27" s="9" t="s">
        <v>285</v>
      </c>
      <c r="BN27" s="16">
        <f t="shared" si="29"/>
        <v>0</v>
      </c>
      <c r="BO27" s="9" t="s">
        <v>284</v>
      </c>
      <c r="BP27" s="16">
        <f t="shared" si="30"/>
        <v>0</v>
      </c>
      <c r="BQ27" s="9" t="s">
        <v>12</v>
      </c>
      <c r="BR27" s="16">
        <f t="shared" si="31"/>
        <v>0</v>
      </c>
      <c r="BS27" s="9" t="s">
        <v>283</v>
      </c>
      <c r="BT27" s="16">
        <f t="shared" si="32"/>
        <v>1</v>
      </c>
      <c r="BU27" s="9" t="s">
        <v>12</v>
      </c>
      <c r="BV27" s="16">
        <f t="shared" si="33"/>
        <v>1</v>
      </c>
      <c r="BW27" s="9" t="s">
        <v>285</v>
      </c>
      <c r="BX27" s="16">
        <f t="shared" si="34"/>
        <v>1</v>
      </c>
      <c r="BY27" s="9" t="s">
        <v>283</v>
      </c>
      <c r="BZ27" s="16">
        <f t="shared" si="35"/>
        <v>0</v>
      </c>
      <c r="CA27" s="9" t="s">
        <v>286</v>
      </c>
      <c r="CB27" s="16">
        <f t="shared" si="36"/>
        <v>0</v>
      </c>
      <c r="CC27" s="9" t="s">
        <v>284</v>
      </c>
      <c r="CD27" s="16">
        <f t="shared" si="37"/>
        <v>0</v>
      </c>
      <c r="CE27" s="9" t="s">
        <v>12</v>
      </c>
      <c r="CF27" s="16">
        <f t="shared" si="38"/>
        <v>1</v>
      </c>
      <c r="CG27" s="9" t="s">
        <v>282</v>
      </c>
      <c r="CH27" s="16">
        <f t="shared" si="39"/>
        <v>0</v>
      </c>
      <c r="CI27" s="9">
        <v>0</v>
      </c>
      <c r="CJ27" s="15">
        <v>5</v>
      </c>
      <c r="CK27" s="9">
        <v>0</v>
      </c>
      <c r="CL27" s="15">
        <v>0</v>
      </c>
      <c r="CM27" s="9">
        <v>3</v>
      </c>
      <c r="CN27" s="9">
        <f t="shared" si="43"/>
        <v>17</v>
      </c>
      <c r="CO27" s="15">
        <f t="shared" si="41"/>
        <v>23</v>
      </c>
      <c r="CP27" s="164">
        <f t="shared" si="44"/>
        <v>8</v>
      </c>
      <c r="CQ27" s="165">
        <f>CN27*'DATA GURU'!$C$30+CP27</f>
        <v>37.75</v>
      </c>
      <c r="CR27" s="220" t="str">
        <f>IF(CQ27&gt;='DATA GURU'!$C$20+20,"BAIK SEKALI",IF(CQ27&gt;='DATA GURU'!$C$20,"BAIK ",IF(CQ27&gt;='DATA GURU'!$C$20-10,"CUKUP",IF(CQ27&gt;='DATA GURU'!$C$20-20,"KURANG",IF(CQ27&lt;='DATA GURU'!$C$20-20,"KURANG SEKALI")))))</f>
        <v>KURANG</v>
      </c>
      <c r="CS27" s="15">
        <v>6</v>
      </c>
    </row>
    <row r="28" spans="1:97" thickBot="1" x14ac:dyDescent="0.3">
      <c r="A28" s="3">
        <v>13</v>
      </c>
      <c r="B28" s="167" t="s">
        <v>174</v>
      </c>
      <c r="C28" s="99" t="s">
        <v>75</v>
      </c>
      <c r="D28" s="100" t="s">
        <v>76</v>
      </c>
      <c r="E28" s="101" t="s">
        <v>89</v>
      </c>
      <c r="F28" s="102">
        <v>7</v>
      </c>
      <c r="G28" s="15" t="s">
        <v>282</v>
      </c>
      <c r="H28" s="16">
        <f t="shared" si="0"/>
        <v>1</v>
      </c>
      <c r="I28" s="15" t="s">
        <v>12</v>
      </c>
      <c r="J28" s="16">
        <f t="shared" si="1"/>
        <v>0</v>
      </c>
      <c r="K28" s="15" t="s">
        <v>283</v>
      </c>
      <c r="L28" s="16">
        <f t="shared" si="2"/>
        <v>0</v>
      </c>
      <c r="M28" s="15" t="s">
        <v>284</v>
      </c>
      <c r="N28" s="16">
        <f t="shared" si="3"/>
        <v>0</v>
      </c>
      <c r="O28" s="15" t="s">
        <v>282</v>
      </c>
      <c r="P28" s="16">
        <f t="shared" si="4"/>
        <v>0</v>
      </c>
      <c r="Q28" s="15" t="s">
        <v>282</v>
      </c>
      <c r="R28" s="16">
        <f t="shared" si="5"/>
        <v>1</v>
      </c>
      <c r="S28" s="15" t="s">
        <v>12</v>
      </c>
      <c r="T28" s="16">
        <f t="shared" si="6"/>
        <v>0</v>
      </c>
      <c r="U28" s="15" t="s">
        <v>284</v>
      </c>
      <c r="V28" s="16">
        <f t="shared" si="7"/>
        <v>0</v>
      </c>
      <c r="W28" s="15" t="s">
        <v>284</v>
      </c>
      <c r="X28" s="16">
        <f t="shared" si="8"/>
        <v>0</v>
      </c>
      <c r="Y28" s="15" t="s">
        <v>12</v>
      </c>
      <c r="Z28" s="16">
        <f t="shared" si="9"/>
        <v>0</v>
      </c>
      <c r="AA28" s="15" t="s">
        <v>285</v>
      </c>
      <c r="AB28" s="16">
        <f t="shared" si="10"/>
        <v>0</v>
      </c>
      <c r="AC28" s="15" t="s">
        <v>285</v>
      </c>
      <c r="AD28" s="16">
        <f t="shared" si="11"/>
        <v>0</v>
      </c>
      <c r="AE28" s="15" t="s">
        <v>283</v>
      </c>
      <c r="AF28" s="16">
        <f t="shared" si="12"/>
        <v>0</v>
      </c>
      <c r="AG28" s="15" t="s">
        <v>282</v>
      </c>
      <c r="AH28" s="16">
        <f t="shared" si="13"/>
        <v>1</v>
      </c>
      <c r="AI28" s="15" t="s">
        <v>283</v>
      </c>
      <c r="AJ28" s="16">
        <f t="shared" si="14"/>
        <v>0</v>
      </c>
      <c r="AK28" s="15" t="s">
        <v>283</v>
      </c>
      <c r="AL28" s="16">
        <f t="shared" si="15"/>
        <v>0</v>
      </c>
      <c r="AM28" s="15" t="s">
        <v>12</v>
      </c>
      <c r="AN28" s="16">
        <f t="shared" si="16"/>
        <v>1</v>
      </c>
      <c r="AO28" s="15" t="s">
        <v>282</v>
      </c>
      <c r="AP28" s="16">
        <f t="shared" si="17"/>
        <v>0</v>
      </c>
      <c r="AQ28" s="15" t="s">
        <v>12</v>
      </c>
      <c r="AR28" s="16">
        <f t="shared" si="18"/>
        <v>1</v>
      </c>
      <c r="AS28" s="15" t="s">
        <v>285</v>
      </c>
      <c r="AT28" s="16">
        <f t="shared" si="19"/>
        <v>0</v>
      </c>
      <c r="AU28" s="15" t="s">
        <v>12</v>
      </c>
      <c r="AV28" s="16">
        <f t="shared" si="20"/>
        <v>1</v>
      </c>
      <c r="AW28" s="15" t="s">
        <v>12</v>
      </c>
      <c r="AX28" s="16">
        <f t="shared" si="21"/>
        <v>1</v>
      </c>
      <c r="AY28" s="15" t="s">
        <v>284</v>
      </c>
      <c r="AZ28" s="16">
        <f t="shared" si="22"/>
        <v>1</v>
      </c>
      <c r="BA28" s="15" t="s">
        <v>284</v>
      </c>
      <c r="BB28" s="16">
        <f t="shared" si="23"/>
        <v>1</v>
      </c>
      <c r="BC28" s="15" t="s">
        <v>12</v>
      </c>
      <c r="BD28" s="16">
        <f t="shared" si="24"/>
        <v>1</v>
      </c>
      <c r="BE28" s="15" t="s">
        <v>12</v>
      </c>
      <c r="BF28" s="16">
        <f t="shared" si="25"/>
        <v>0</v>
      </c>
      <c r="BG28" s="15" t="s">
        <v>282</v>
      </c>
      <c r="BH28" s="16">
        <f t="shared" si="26"/>
        <v>0</v>
      </c>
      <c r="BI28" s="15" t="s">
        <v>285</v>
      </c>
      <c r="BJ28" s="16">
        <f t="shared" si="27"/>
        <v>0</v>
      </c>
      <c r="BK28" s="15" t="s">
        <v>284</v>
      </c>
      <c r="BL28" s="16">
        <f t="shared" si="28"/>
        <v>0</v>
      </c>
      <c r="BM28" s="15" t="s">
        <v>286</v>
      </c>
      <c r="BN28" s="16">
        <f t="shared" si="29"/>
        <v>0</v>
      </c>
      <c r="BO28" s="15" t="s">
        <v>282</v>
      </c>
      <c r="BP28" s="16">
        <f t="shared" si="30"/>
        <v>0</v>
      </c>
      <c r="BQ28" s="15" t="s">
        <v>283</v>
      </c>
      <c r="BR28" s="16">
        <f t="shared" si="31"/>
        <v>1</v>
      </c>
      <c r="BS28" s="15" t="s">
        <v>283</v>
      </c>
      <c r="BT28" s="16">
        <f t="shared" si="32"/>
        <v>1</v>
      </c>
      <c r="BU28" s="15" t="s">
        <v>12</v>
      </c>
      <c r="BV28" s="16">
        <f t="shared" si="33"/>
        <v>1</v>
      </c>
      <c r="BW28" s="15" t="s">
        <v>282</v>
      </c>
      <c r="BX28" s="16">
        <f t="shared" si="34"/>
        <v>0</v>
      </c>
      <c r="BY28" s="15" t="s">
        <v>282</v>
      </c>
      <c r="BZ28" s="16">
        <f t="shared" si="35"/>
        <v>1</v>
      </c>
      <c r="CA28" s="15" t="s">
        <v>283</v>
      </c>
      <c r="CB28" s="16">
        <f t="shared" si="36"/>
        <v>0</v>
      </c>
      <c r="CC28" s="15" t="s">
        <v>284</v>
      </c>
      <c r="CD28" s="16">
        <f t="shared" si="37"/>
        <v>0</v>
      </c>
      <c r="CE28" s="15" t="s">
        <v>12</v>
      </c>
      <c r="CF28" s="16">
        <f t="shared" si="38"/>
        <v>1</v>
      </c>
      <c r="CG28" s="15" t="s">
        <v>285</v>
      </c>
      <c r="CH28" s="16">
        <f t="shared" si="39"/>
        <v>0</v>
      </c>
      <c r="CI28" s="15">
        <v>2</v>
      </c>
      <c r="CJ28" s="15">
        <v>1</v>
      </c>
      <c r="CK28" s="15">
        <v>3</v>
      </c>
      <c r="CL28" s="15">
        <v>1</v>
      </c>
      <c r="CM28" s="15">
        <v>4</v>
      </c>
      <c r="CN28" s="9">
        <f t="shared" si="43"/>
        <v>15</v>
      </c>
      <c r="CO28" s="15">
        <f t="shared" si="41"/>
        <v>25</v>
      </c>
      <c r="CP28" s="164">
        <f t="shared" si="44"/>
        <v>11</v>
      </c>
      <c r="CQ28" s="165">
        <f>CN28*'DATA GURU'!$C$30+CP28</f>
        <v>37.25</v>
      </c>
      <c r="CR28" s="220" t="str">
        <f>IF(CQ28&gt;='DATA GURU'!$C$20+20,"BAIK SEKALI",IF(CQ28&gt;='DATA GURU'!$C$20,"BAIK ",IF(CQ28&gt;='DATA GURU'!$C$20-10,"CUKUP",IF(CQ28&gt;='DATA GURU'!$C$20-20,"KURANG",IF(CQ28&lt;='DATA GURU'!$C$20-20,"KURANG SEKALI")))))</f>
        <v>KURANG</v>
      </c>
      <c r="CS28" s="15">
        <v>7</v>
      </c>
    </row>
    <row r="29" spans="1:97" thickBot="1" x14ac:dyDescent="0.3">
      <c r="A29" s="1">
        <v>14</v>
      </c>
      <c r="B29" s="168" t="s">
        <v>175</v>
      </c>
      <c r="C29" s="99" t="s">
        <v>75</v>
      </c>
      <c r="D29" s="100" t="s">
        <v>76</v>
      </c>
      <c r="E29" s="101" t="s">
        <v>90</v>
      </c>
      <c r="F29" s="102">
        <v>2</v>
      </c>
      <c r="G29" s="15" t="s">
        <v>282</v>
      </c>
      <c r="H29" s="16">
        <f t="shared" si="0"/>
        <v>1</v>
      </c>
      <c r="I29" s="15" t="s">
        <v>283</v>
      </c>
      <c r="J29" s="16">
        <f t="shared" si="1"/>
        <v>1</v>
      </c>
      <c r="K29" s="15" t="s">
        <v>283</v>
      </c>
      <c r="L29" s="16">
        <f t="shared" si="2"/>
        <v>0</v>
      </c>
      <c r="M29" s="15" t="s">
        <v>282</v>
      </c>
      <c r="N29" s="16">
        <f t="shared" si="3"/>
        <v>1</v>
      </c>
      <c r="O29" s="15" t="s">
        <v>284</v>
      </c>
      <c r="P29" s="16">
        <f t="shared" si="4"/>
        <v>0</v>
      </c>
      <c r="Q29" s="15" t="s">
        <v>282</v>
      </c>
      <c r="R29" s="16">
        <f t="shared" si="5"/>
        <v>1</v>
      </c>
      <c r="S29" s="15" t="s">
        <v>283</v>
      </c>
      <c r="T29" s="16">
        <f t="shared" si="6"/>
        <v>0</v>
      </c>
      <c r="U29" s="15" t="s">
        <v>282</v>
      </c>
      <c r="V29" s="16">
        <f t="shared" si="7"/>
        <v>0</v>
      </c>
      <c r="W29" s="15" t="s">
        <v>282</v>
      </c>
      <c r="X29" s="16">
        <f t="shared" si="8"/>
        <v>0</v>
      </c>
      <c r="Y29" s="15" t="s">
        <v>284</v>
      </c>
      <c r="Z29" s="16">
        <f t="shared" si="9"/>
        <v>1</v>
      </c>
      <c r="AA29" s="15" t="s">
        <v>283</v>
      </c>
      <c r="AB29" s="16">
        <f t="shared" si="10"/>
        <v>1</v>
      </c>
      <c r="AC29" s="15" t="s">
        <v>284</v>
      </c>
      <c r="AD29" s="16">
        <f t="shared" si="11"/>
        <v>0</v>
      </c>
      <c r="AE29" s="15" t="s">
        <v>283</v>
      </c>
      <c r="AF29" s="16">
        <f t="shared" si="12"/>
        <v>0</v>
      </c>
      <c r="AG29" s="15" t="s">
        <v>282</v>
      </c>
      <c r="AH29" s="16">
        <f t="shared" si="13"/>
        <v>1</v>
      </c>
      <c r="AI29" s="15" t="s">
        <v>285</v>
      </c>
      <c r="AJ29" s="16">
        <f t="shared" si="14"/>
        <v>1</v>
      </c>
      <c r="AK29" s="15" t="s">
        <v>282</v>
      </c>
      <c r="AL29" s="16">
        <f t="shared" si="15"/>
        <v>0</v>
      </c>
      <c r="AM29" s="15" t="s">
        <v>12</v>
      </c>
      <c r="AN29" s="16">
        <f t="shared" si="16"/>
        <v>1</v>
      </c>
      <c r="AO29" s="15" t="s">
        <v>284</v>
      </c>
      <c r="AP29" s="16">
        <f t="shared" si="17"/>
        <v>0</v>
      </c>
      <c r="AQ29" s="15" t="s">
        <v>12</v>
      </c>
      <c r="AR29" s="16">
        <f t="shared" si="18"/>
        <v>1</v>
      </c>
      <c r="AS29" s="15" t="s">
        <v>12</v>
      </c>
      <c r="AT29" s="16">
        <f t="shared" si="19"/>
        <v>1</v>
      </c>
      <c r="AU29" s="15" t="s">
        <v>282</v>
      </c>
      <c r="AV29" s="16">
        <f t="shared" si="20"/>
        <v>0</v>
      </c>
      <c r="AW29" s="15" t="s">
        <v>12</v>
      </c>
      <c r="AX29" s="16">
        <f t="shared" si="21"/>
        <v>1</v>
      </c>
      <c r="AY29" s="15" t="s">
        <v>284</v>
      </c>
      <c r="AZ29" s="16">
        <f t="shared" si="22"/>
        <v>1</v>
      </c>
      <c r="BA29" s="15" t="s">
        <v>284</v>
      </c>
      <c r="BB29" s="16">
        <f t="shared" si="23"/>
        <v>1</v>
      </c>
      <c r="BC29" s="15" t="s">
        <v>12</v>
      </c>
      <c r="BD29" s="16">
        <f t="shared" si="24"/>
        <v>1</v>
      </c>
      <c r="BE29" s="15" t="s">
        <v>284</v>
      </c>
      <c r="BF29" s="16">
        <f t="shared" si="25"/>
        <v>1</v>
      </c>
      <c r="BG29" s="15" t="s">
        <v>285</v>
      </c>
      <c r="BH29" s="16">
        <f t="shared" si="26"/>
        <v>1</v>
      </c>
      <c r="BI29" s="15" t="s">
        <v>282</v>
      </c>
      <c r="BJ29" s="16">
        <f t="shared" si="27"/>
        <v>1</v>
      </c>
      <c r="BK29" s="15" t="s">
        <v>12</v>
      </c>
      <c r="BL29" s="16">
        <f t="shared" si="28"/>
        <v>0</v>
      </c>
      <c r="BM29" s="15" t="s">
        <v>284</v>
      </c>
      <c r="BN29" s="16">
        <f t="shared" si="29"/>
        <v>1</v>
      </c>
      <c r="BO29" s="15" t="s">
        <v>283</v>
      </c>
      <c r="BP29" s="16">
        <f t="shared" si="30"/>
        <v>0</v>
      </c>
      <c r="BQ29" s="15" t="s">
        <v>283</v>
      </c>
      <c r="BR29" s="16">
        <f t="shared" si="31"/>
        <v>1</v>
      </c>
      <c r="BS29" s="15" t="s">
        <v>283</v>
      </c>
      <c r="BT29" s="16">
        <f t="shared" si="32"/>
        <v>1</v>
      </c>
      <c r="BU29" s="15" t="s">
        <v>12</v>
      </c>
      <c r="BV29" s="16">
        <f t="shared" si="33"/>
        <v>1</v>
      </c>
      <c r="BW29" s="15" t="s">
        <v>282</v>
      </c>
      <c r="BX29" s="16">
        <f t="shared" si="34"/>
        <v>0</v>
      </c>
      <c r="BY29" s="15" t="s">
        <v>282</v>
      </c>
      <c r="BZ29" s="16">
        <f t="shared" si="35"/>
        <v>1</v>
      </c>
      <c r="CA29" s="15" t="s">
        <v>284</v>
      </c>
      <c r="CB29" s="16">
        <f t="shared" si="36"/>
        <v>1</v>
      </c>
      <c r="CC29" s="15" t="s">
        <v>284</v>
      </c>
      <c r="CD29" s="16">
        <f t="shared" si="37"/>
        <v>0</v>
      </c>
      <c r="CE29" s="15" t="s">
        <v>12</v>
      </c>
      <c r="CF29" s="16">
        <f t="shared" si="38"/>
        <v>1</v>
      </c>
      <c r="CG29" s="15" t="s">
        <v>284</v>
      </c>
      <c r="CH29" s="16">
        <f t="shared" si="39"/>
        <v>0</v>
      </c>
      <c r="CI29" s="15">
        <v>4</v>
      </c>
      <c r="CJ29" s="15">
        <v>6</v>
      </c>
      <c r="CK29" s="15">
        <v>3</v>
      </c>
      <c r="CL29" s="15">
        <v>3</v>
      </c>
      <c r="CM29" s="15">
        <v>6</v>
      </c>
      <c r="CN29" s="9">
        <f t="shared" si="43"/>
        <v>25</v>
      </c>
      <c r="CO29" s="15">
        <f t="shared" si="41"/>
        <v>15</v>
      </c>
      <c r="CP29" s="164">
        <f t="shared" si="44"/>
        <v>22</v>
      </c>
      <c r="CQ29" s="165">
        <f>CN29*'DATA GURU'!$C$30+CP29</f>
        <v>65.75</v>
      </c>
      <c r="CR29" s="220" t="str">
        <f>IF(CQ29&gt;='DATA GURU'!$C$20+20,"BAIK SEKALI",IF(CQ29&gt;='DATA GURU'!$C$20,"BAIK ",IF(CQ29&gt;='DATA GURU'!$C$20-10,"CUKUP",IF(CQ29&gt;='DATA GURU'!$C$20-20,"KURANG",IF(CQ29&lt;='DATA GURU'!$C$20-20,"KURANG SEKALI")))))</f>
        <v xml:space="preserve">BAIK </v>
      </c>
      <c r="CS29" s="15">
        <v>6</v>
      </c>
    </row>
    <row r="30" spans="1:97" thickBot="1" x14ac:dyDescent="0.3">
      <c r="A30" s="3">
        <v>15</v>
      </c>
      <c r="B30" s="167" t="s">
        <v>176</v>
      </c>
      <c r="C30" s="99" t="s">
        <v>75</v>
      </c>
      <c r="D30" s="100" t="s">
        <v>76</v>
      </c>
      <c r="E30" s="101" t="s">
        <v>91</v>
      </c>
      <c r="F30" s="102">
        <v>9</v>
      </c>
      <c r="G30" s="15" t="s">
        <v>282</v>
      </c>
      <c r="H30" s="16">
        <f t="shared" si="0"/>
        <v>1</v>
      </c>
      <c r="I30" s="15" t="s">
        <v>12</v>
      </c>
      <c r="J30" s="16">
        <f t="shared" si="1"/>
        <v>0</v>
      </c>
      <c r="K30" s="15" t="s">
        <v>283</v>
      </c>
      <c r="L30" s="16">
        <f t="shared" si="2"/>
        <v>0</v>
      </c>
      <c r="M30" s="15" t="s">
        <v>12</v>
      </c>
      <c r="N30" s="16">
        <f t="shared" si="3"/>
        <v>0</v>
      </c>
      <c r="O30" s="15" t="s">
        <v>283</v>
      </c>
      <c r="P30" s="16">
        <f t="shared" si="4"/>
        <v>0</v>
      </c>
      <c r="Q30" s="15" t="s">
        <v>12</v>
      </c>
      <c r="R30" s="16">
        <f t="shared" si="5"/>
        <v>0</v>
      </c>
      <c r="S30" s="15" t="s">
        <v>285</v>
      </c>
      <c r="T30" s="16">
        <f t="shared" si="6"/>
        <v>1</v>
      </c>
      <c r="U30" s="15" t="s">
        <v>284</v>
      </c>
      <c r="V30" s="16">
        <f t="shared" si="7"/>
        <v>0</v>
      </c>
      <c r="W30" s="15" t="s">
        <v>282</v>
      </c>
      <c r="X30" s="16">
        <f t="shared" si="8"/>
        <v>0</v>
      </c>
      <c r="Y30" s="15" t="s">
        <v>282</v>
      </c>
      <c r="Z30" s="16">
        <f t="shared" si="9"/>
        <v>0</v>
      </c>
      <c r="AA30" s="15" t="s">
        <v>283</v>
      </c>
      <c r="AB30" s="16">
        <f t="shared" si="10"/>
        <v>1</v>
      </c>
      <c r="AC30" s="15" t="s">
        <v>285</v>
      </c>
      <c r="AD30" s="16">
        <f t="shared" si="11"/>
        <v>0</v>
      </c>
      <c r="AE30" s="15" t="s">
        <v>283</v>
      </c>
      <c r="AF30" s="16">
        <f t="shared" si="12"/>
        <v>0</v>
      </c>
      <c r="AG30" s="15" t="s">
        <v>282</v>
      </c>
      <c r="AH30" s="16">
        <f t="shared" si="13"/>
        <v>1</v>
      </c>
      <c r="AI30" s="15" t="s">
        <v>285</v>
      </c>
      <c r="AJ30" s="16">
        <f t="shared" si="14"/>
        <v>1</v>
      </c>
      <c r="AK30" s="15" t="s">
        <v>283</v>
      </c>
      <c r="AL30" s="16">
        <f t="shared" si="15"/>
        <v>0</v>
      </c>
      <c r="AM30" s="15" t="s">
        <v>284</v>
      </c>
      <c r="AN30" s="16">
        <f t="shared" si="16"/>
        <v>0</v>
      </c>
      <c r="AO30" s="15" t="s">
        <v>12</v>
      </c>
      <c r="AP30" s="16">
        <f t="shared" si="17"/>
        <v>0</v>
      </c>
      <c r="AQ30" s="15" t="s">
        <v>12</v>
      </c>
      <c r="AR30" s="16">
        <f t="shared" si="18"/>
        <v>1</v>
      </c>
      <c r="AS30" s="15" t="s">
        <v>285</v>
      </c>
      <c r="AT30" s="16">
        <f t="shared" si="19"/>
        <v>0</v>
      </c>
      <c r="AU30" s="15" t="s">
        <v>282</v>
      </c>
      <c r="AV30" s="16">
        <f t="shared" si="20"/>
        <v>0</v>
      </c>
      <c r="AW30" s="15" t="s">
        <v>12</v>
      </c>
      <c r="AX30" s="16">
        <f t="shared" si="21"/>
        <v>1</v>
      </c>
      <c r="AY30" s="15" t="s">
        <v>284</v>
      </c>
      <c r="AZ30" s="16">
        <f t="shared" si="22"/>
        <v>1</v>
      </c>
      <c r="BA30" s="15" t="s">
        <v>284</v>
      </c>
      <c r="BB30" s="16">
        <f t="shared" si="23"/>
        <v>1</v>
      </c>
      <c r="BC30" s="15" t="s">
        <v>12</v>
      </c>
      <c r="BD30" s="16">
        <f t="shared" si="24"/>
        <v>1</v>
      </c>
      <c r="BE30" s="15" t="s">
        <v>284</v>
      </c>
      <c r="BF30" s="16">
        <f t="shared" si="25"/>
        <v>1</v>
      </c>
      <c r="BG30" s="15" t="s">
        <v>12</v>
      </c>
      <c r="BH30" s="16">
        <f t="shared" si="26"/>
        <v>0</v>
      </c>
      <c r="BI30" s="15" t="s">
        <v>282</v>
      </c>
      <c r="BJ30" s="16">
        <f t="shared" si="27"/>
        <v>1</v>
      </c>
      <c r="BK30" s="15" t="s">
        <v>12</v>
      </c>
      <c r="BL30" s="16">
        <f t="shared" si="28"/>
        <v>0</v>
      </c>
      <c r="BM30" s="15" t="s">
        <v>282</v>
      </c>
      <c r="BN30" s="16">
        <f t="shared" si="29"/>
        <v>0</v>
      </c>
      <c r="BO30" s="15" t="s">
        <v>283</v>
      </c>
      <c r="BP30" s="16">
        <f t="shared" si="30"/>
        <v>0</v>
      </c>
      <c r="BQ30" s="15" t="s">
        <v>12</v>
      </c>
      <c r="BR30" s="16">
        <f t="shared" si="31"/>
        <v>0</v>
      </c>
      <c r="BS30" s="15" t="s">
        <v>283</v>
      </c>
      <c r="BT30" s="16">
        <f t="shared" si="32"/>
        <v>1</v>
      </c>
      <c r="BU30" s="15" t="s">
        <v>12</v>
      </c>
      <c r="BV30" s="16">
        <f t="shared" si="33"/>
        <v>1</v>
      </c>
      <c r="BW30" s="15" t="s">
        <v>12</v>
      </c>
      <c r="BX30" s="16">
        <f t="shared" si="34"/>
        <v>0</v>
      </c>
      <c r="BY30" s="15" t="s">
        <v>283</v>
      </c>
      <c r="BZ30" s="16">
        <f t="shared" si="35"/>
        <v>0</v>
      </c>
      <c r="CA30" s="15" t="s">
        <v>284</v>
      </c>
      <c r="CB30" s="16">
        <f t="shared" si="36"/>
        <v>1</v>
      </c>
      <c r="CC30" s="15" t="s">
        <v>282</v>
      </c>
      <c r="CD30" s="16">
        <f t="shared" si="37"/>
        <v>1</v>
      </c>
      <c r="CE30" s="15" t="s">
        <v>12</v>
      </c>
      <c r="CF30" s="16">
        <f t="shared" si="38"/>
        <v>1</v>
      </c>
      <c r="CG30" s="15" t="s">
        <v>284</v>
      </c>
      <c r="CH30" s="16">
        <f t="shared" si="39"/>
        <v>0</v>
      </c>
      <c r="CI30" s="15">
        <v>3</v>
      </c>
      <c r="CJ30" s="15">
        <v>3</v>
      </c>
      <c r="CK30" s="15">
        <v>3</v>
      </c>
      <c r="CL30" s="15">
        <v>1</v>
      </c>
      <c r="CM30" s="15">
        <v>4</v>
      </c>
      <c r="CN30" s="9">
        <f t="shared" si="43"/>
        <v>17</v>
      </c>
      <c r="CO30" s="15">
        <f t="shared" si="41"/>
        <v>23</v>
      </c>
      <c r="CP30" s="164">
        <f t="shared" si="44"/>
        <v>14</v>
      </c>
      <c r="CQ30" s="165">
        <f>CN30*'DATA GURU'!$C$30+CP30</f>
        <v>43.75</v>
      </c>
      <c r="CR30" s="220" t="str">
        <f>IF(CQ30&gt;='DATA GURU'!$C$20+20,"BAIK SEKALI",IF(CQ30&gt;='DATA GURU'!$C$20,"BAIK ",IF(CQ30&gt;='DATA GURU'!$C$20-10,"CUKUP",IF(CQ30&gt;='DATA GURU'!$C$20-20,"KURANG",IF(CQ30&lt;='DATA GURU'!$C$20-20,"KURANG SEKALI")))))</f>
        <v>KURANG</v>
      </c>
      <c r="CS30" s="15">
        <v>8</v>
      </c>
    </row>
    <row r="31" spans="1:97" ht="15" x14ac:dyDescent="0.25">
      <c r="A31" s="1">
        <v>16</v>
      </c>
      <c r="B31" s="167" t="s">
        <v>177</v>
      </c>
      <c r="C31" s="99" t="s">
        <v>75</v>
      </c>
      <c r="D31" s="100" t="s">
        <v>76</v>
      </c>
      <c r="E31" s="101" t="s">
        <v>92</v>
      </c>
      <c r="F31" s="102">
        <v>8</v>
      </c>
      <c r="G31" s="112" t="s">
        <v>282</v>
      </c>
      <c r="H31" s="170">
        <f t="shared" si="0"/>
        <v>1</v>
      </c>
      <c r="I31" s="112" t="s">
        <v>283</v>
      </c>
      <c r="J31" s="170">
        <f t="shared" si="1"/>
        <v>1</v>
      </c>
      <c r="K31" s="112" t="s">
        <v>283</v>
      </c>
      <c r="L31" s="170">
        <f t="shared" si="2"/>
        <v>0</v>
      </c>
      <c r="M31" s="112" t="s">
        <v>282</v>
      </c>
      <c r="N31" s="170">
        <f t="shared" si="3"/>
        <v>1</v>
      </c>
      <c r="O31" s="112" t="s">
        <v>283</v>
      </c>
      <c r="P31" s="170">
        <f t="shared" si="4"/>
        <v>0</v>
      </c>
      <c r="Q31" s="112" t="s">
        <v>282</v>
      </c>
      <c r="R31" s="170">
        <f t="shared" si="5"/>
        <v>1</v>
      </c>
      <c r="S31" s="112" t="s">
        <v>12</v>
      </c>
      <c r="T31" s="170">
        <f t="shared" si="6"/>
        <v>0</v>
      </c>
      <c r="U31" s="112" t="s">
        <v>285</v>
      </c>
      <c r="V31" s="170">
        <f t="shared" si="7"/>
        <v>1</v>
      </c>
      <c r="W31" s="112" t="s">
        <v>282</v>
      </c>
      <c r="X31" s="170">
        <f t="shared" si="8"/>
        <v>0</v>
      </c>
      <c r="Y31" s="112" t="s">
        <v>284</v>
      </c>
      <c r="Z31" s="170">
        <f t="shared" si="9"/>
        <v>1</v>
      </c>
      <c r="AA31" s="112" t="s">
        <v>283</v>
      </c>
      <c r="AB31" s="170">
        <f t="shared" si="10"/>
        <v>1</v>
      </c>
      <c r="AC31" s="112" t="s">
        <v>285</v>
      </c>
      <c r="AD31" s="170">
        <f t="shared" si="11"/>
        <v>0</v>
      </c>
      <c r="AE31" s="112" t="s">
        <v>283</v>
      </c>
      <c r="AF31" s="170">
        <f t="shared" si="12"/>
        <v>0</v>
      </c>
      <c r="AG31" s="112" t="s">
        <v>282</v>
      </c>
      <c r="AH31" s="170">
        <f t="shared" si="13"/>
        <v>1</v>
      </c>
      <c r="AI31" s="112" t="s">
        <v>285</v>
      </c>
      <c r="AJ31" s="170">
        <f t="shared" si="14"/>
        <v>1</v>
      </c>
      <c r="AK31" s="112" t="s">
        <v>284</v>
      </c>
      <c r="AL31" s="170">
        <f t="shared" si="15"/>
        <v>1</v>
      </c>
      <c r="AM31" s="112" t="s">
        <v>12</v>
      </c>
      <c r="AN31" s="170">
        <f t="shared" si="16"/>
        <v>1</v>
      </c>
      <c r="AO31" s="112" t="s">
        <v>285</v>
      </c>
      <c r="AP31" s="170">
        <f t="shared" si="17"/>
        <v>0</v>
      </c>
      <c r="AQ31" s="112" t="s">
        <v>12</v>
      </c>
      <c r="AR31" s="170">
        <f t="shared" si="18"/>
        <v>1</v>
      </c>
      <c r="AS31" s="112" t="s">
        <v>12</v>
      </c>
      <c r="AT31" s="170">
        <f t="shared" si="19"/>
        <v>1</v>
      </c>
      <c r="AU31" s="112" t="s">
        <v>284</v>
      </c>
      <c r="AV31" s="170">
        <f t="shared" si="20"/>
        <v>0</v>
      </c>
      <c r="AW31" s="112" t="s">
        <v>285</v>
      </c>
      <c r="AX31" s="170">
        <f t="shared" si="21"/>
        <v>0</v>
      </c>
      <c r="AY31" s="112" t="s">
        <v>12</v>
      </c>
      <c r="AZ31" s="170">
        <f t="shared" si="22"/>
        <v>0</v>
      </c>
      <c r="BA31" s="112" t="s">
        <v>284</v>
      </c>
      <c r="BB31" s="170">
        <f t="shared" si="23"/>
        <v>1</v>
      </c>
      <c r="BC31" s="112" t="s">
        <v>284</v>
      </c>
      <c r="BD31" s="170">
        <f t="shared" si="24"/>
        <v>0</v>
      </c>
      <c r="BE31" s="112" t="s">
        <v>284</v>
      </c>
      <c r="BF31" s="170">
        <f t="shared" si="25"/>
        <v>1</v>
      </c>
      <c r="BG31" s="112" t="s">
        <v>285</v>
      </c>
      <c r="BH31" s="170">
        <f t="shared" si="26"/>
        <v>1</v>
      </c>
      <c r="BI31" s="112" t="s">
        <v>283</v>
      </c>
      <c r="BJ31" s="170">
        <f t="shared" si="27"/>
        <v>0</v>
      </c>
      <c r="BK31" s="112" t="s">
        <v>12</v>
      </c>
      <c r="BL31" s="170">
        <f t="shared" si="28"/>
        <v>0</v>
      </c>
      <c r="BM31" s="112" t="s">
        <v>284</v>
      </c>
      <c r="BN31" s="170">
        <f t="shared" si="29"/>
        <v>1</v>
      </c>
      <c r="BO31" s="112" t="s">
        <v>283</v>
      </c>
      <c r="BP31" s="170">
        <f t="shared" si="30"/>
        <v>0</v>
      </c>
      <c r="BQ31" s="112" t="s">
        <v>283</v>
      </c>
      <c r="BR31" s="170">
        <f t="shared" si="31"/>
        <v>1</v>
      </c>
      <c r="BS31" s="112" t="s">
        <v>283</v>
      </c>
      <c r="BT31" s="170">
        <f t="shared" si="32"/>
        <v>1</v>
      </c>
      <c r="BU31" s="112" t="s">
        <v>12</v>
      </c>
      <c r="BV31" s="170">
        <f t="shared" si="33"/>
        <v>1</v>
      </c>
      <c r="BW31" s="112" t="s">
        <v>12</v>
      </c>
      <c r="BX31" s="170">
        <f t="shared" si="34"/>
        <v>0</v>
      </c>
      <c r="BY31" s="112" t="s">
        <v>282</v>
      </c>
      <c r="BZ31" s="170">
        <f t="shared" si="35"/>
        <v>1</v>
      </c>
      <c r="CA31" s="112" t="s">
        <v>284</v>
      </c>
      <c r="CB31" s="170">
        <f t="shared" si="36"/>
        <v>1</v>
      </c>
      <c r="CC31" s="112" t="s">
        <v>282</v>
      </c>
      <c r="CD31" s="170">
        <f t="shared" si="37"/>
        <v>1</v>
      </c>
      <c r="CE31" s="112" t="s">
        <v>282</v>
      </c>
      <c r="CF31" s="170">
        <f t="shared" si="38"/>
        <v>0</v>
      </c>
      <c r="CG31" s="112" t="s">
        <v>283</v>
      </c>
      <c r="CH31" s="170">
        <f t="shared" si="39"/>
        <v>0</v>
      </c>
      <c r="CI31" s="112">
        <v>3</v>
      </c>
      <c r="CJ31" s="112">
        <v>6</v>
      </c>
      <c r="CK31" s="112">
        <v>2</v>
      </c>
      <c r="CL31" s="112">
        <v>1</v>
      </c>
      <c r="CM31" s="112">
        <v>3</v>
      </c>
      <c r="CN31" s="9">
        <f t="shared" si="43"/>
        <v>23</v>
      </c>
      <c r="CO31" s="112">
        <f t="shared" si="41"/>
        <v>17</v>
      </c>
      <c r="CP31" s="118">
        <f t="shared" si="44"/>
        <v>15</v>
      </c>
      <c r="CQ31" s="171">
        <f>CN31*'DATA GURU'!$C$30+CP31</f>
        <v>55.25</v>
      </c>
      <c r="CR31" s="221" t="str">
        <f>IF(CQ31&gt;='DATA GURU'!$C$20+20,"BAIK SEKALI",IF(CQ31&gt;='DATA GURU'!$C$20,"BAIK ",IF(CQ31&gt;='DATA GURU'!$C$20-10,"CUKUP",IF(CQ31&gt;='DATA GURU'!$C$20-20,"KURANG",IF(CQ31&lt;='DATA GURU'!$C$20-20,"KURANG SEKALI")))))</f>
        <v xml:space="preserve">BAIK </v>
      </c>
      <c r="CS31" s="15">
        <v>8</v>
      </c>
    </row>
    <row r="32" spans="1:97" ht="15" customHeight="1" x14ac:dyDescent="0.25">
      <c r="A32" s="3">
        <v>17</v>
      </c>
      <c r="B32" s="167" t="s">
        <v>178</v>
      </c>
      <c r="C32" s="99" t="s">
        <v>75</v>
      </c>
      <c r="D32" s="100" t="s">
        <v>76</v>
      </c>
      <c r="G32" s="15" t="s">
        <v>282</v>
      </c>
      <c r="H32" s="15">
        <f t="shared" si="0"/>
        <v>1</v>
      </c>
      <c r="I32" s="15" t="s">
        <v>283</v>
      </c>
      <c r="J32" s="15">
        <f t="shared" si="1"/>
        <v>1</v>
      </c>
      <c r="K32" s="15" t="s">
        <v>283</v>
      </c>
      <c r="L32" s="15">
        <f t="shared" si="2"/>
        <v>0</v>
      </c>
      <c r="M32" s="15" t="s">
        <v>282</v>
      </c>
      <c r="N32" s="15">
        <f t="shared" si="3"/>
        <v>1</v>
      </c>
      <c r="O32" s="15" t="s">
        <v>284</v>
      </c>
      <c r="P32" s="15">
        <f t="shared" si="4"/>
        <v>0</v>
      </c>
      <c r="Q32" s="15" t="s">
        <v>285</v>
      </c>
      <c r="R32" s="15">
        <f t="shared" si="5"/>
        <v>0</v>
      </c>
      <c r="S32" s="15" t="s">
        <v>12</v>
      </c>
      <c r="T32" s="15">
        <f t="shared" si="6"/>
        <v>0</v>
      </c>
      <c r="U32" s="15" t="s">
        <v>284</v>
      </c>
      <c r="V32" s="15">
        <f t="shared" si="7"/>
        <v>0</v>
      </c>
      <c r="W32" s="15" t="s">
        <v>285</v>
      </c>
      <c r="X32" s="15">
        <f t="shared" si="8"/>
        <v>0</v>
      </c>
      <c r="Y32" s="15" t="s">
        <v>12</v>
      </c>
      <c r="Z32" s="15">
        <f t="shared" si="9"/>
        <v>0</v>
      </c>
      <c r="AA32" s="15" t="s">
        <v>283</v>
      </c>
      <c r="AB32" s="15">
        <f t="shared" si="10"/>
        <v>1</v>
      </c>
      <c r="AC32" s="15" t="s">
        <v>282</v>
      </c>
      <c r="AD32" s="15">
        <f t="shared" si="11"/>
        <v>1</v>
      </c>
      <c r="AE32" s="15" t="s">
        <v>282</v>
      </c>
      <c r="AF32" s="15">
        <f t="shared" si="12"/>
        <v>0</v>
      </c>
      <c r="AG32" s="15" t="s">
        <v>282</v>
      </c>
      <c r="AH32" s="15">
        <f t="shared" si="13"/>
        <v>1</v>
      </c>
      <c r="AI32" s="15" t="s">
        <v>285</v>
      </c>
      <c r="AJ32" s="15">
        <f t="shared" si="14"/>
        <v>1</v>
      </c>
      <c r="AK32" s="15" t="s">
        <v>283</v>
      </c>
      <c r="AL32" s="15">
        <f t="shared" si="15"/>
        <v>0</v>
      </c>
      <c r="AM32" s="15" t="s">
        <v>285</v>
      </c>
      <c r="AN32" s="15">
        <f t="shared" si="16"/>
        <v>0</v>
      </c>
      <c r="AO32" s="15" t="s">
        <v>12</v>
      </c>
      <c r="AP32" s="15">
        <f t="shared" si="17"/>
        <v>0</v>
      </c>
      <c r="AQ32" s="15" t="s">
        <v>12</v>
      </c>
      <c r="AR32" s="15">
        <f t="shared" si="18"/>
        <v>1</v>
      </c>
      <c r="AS32" s="15" t="s">
        <v>285</v>
      </c>
      <c r="AT32" s="15">
        <f t="shared" si="19"/>
        <v>0</v>
      </c>
      <c r="AU32" s="15" t="s">
        <v>282</v>
      </c>
      <c r="AV32" s="15">
        <f t="shared" si="20"/>
        <v>0</v>
      </c>
      <c r="AW32" s="15" t="s">
        <v>283</v>
      </c>
      <c r="AX32" s="15">
        <f t="shared" si="21"/>
        <v>0</v>
      </c>
      <c r="AY32" s="15" t="s">
        <v>284</v>
      </c>
      <c r="AZ32" s="15">
        <f t="shared" si="22"/>
        <v>1</v>
      </c>
      <c r="BA32" s="15" t="s">
        <v>284</v>
      </c>
      <c r="BB32" s="15">
        <f t="shared" si="23"/>
        <v>1</v>
      </c>
      <c r="BC32" s="15" t="s">
        <v>12</v>
      </c>
      <c r="BD32" s="15">
        <f t="shared" si="24"/>
        <v>1</v>
      </c>
      <c r="BE32" s="15" t="s">
        <v>284</v>
      </c>
      <c r="BF32" s="15">
        <f t="shared" si="25"/>
        <v>1</v>
      </c>
      <c r="BG32" s="15" t="s">
        <v>282</v>
      </c>
      <c r="BH32" s="15">
        <f t="shared" si="26"/>
        <v>0</v>
      </c>
      <c r="BI32" s="15" t="s">
        <v>12</v>
      </c>
      <c r="BJ32" s="15">
        <f t="shared" si="27"/>
        <v>0</v>
      </c>
      <c r="BK32" s="15" t="s">
        <v>283</v>
      </c>
      <c r="BL32" s="15">
        <f t="shared" si="28"/>
        <v>1</v>
      </c>
      <c r="BM32" s="15" t="s">
        <v>286</v>
      </c>
      <c r="BN32" s="15">
        <f t="shared" si="29"/>
        <v>0</v>
      </c>
      <c r="BO32" s="15" t="s">
        <v>283</v>
      </c>
      <c r="BP32" s="15">
        <f t="shared" si="30"/>
        <v>0</v>
      </c>
      <c r="BQ32" s="15" t="s">
        <v>12</v>
      </c>
      <c r="BR32" s="15">
        <f t="shared" si="31"/>
        <v>0</v>
      </c>
      <c r="BS32" s="15" t="s">
        <v>283</v>
      </c>
      <c r="BT32" s="15">
        <f t="shared" si="32"/>
        <v>1</v>
      </c>
      <c r="BU32" s="15" t="s">
        <v>12</v>
      </c>
      <c r="BV32" s="15">
        <f t="shared" si="33"/>
        <v>1</v>
      </c>
      <c r="BW32" s="15" t="s">
        <v>285</v>
      </c>
      <c r="BX32" s="15">
        <f t="shared" si="34"/>
        <v>1</v>
      </c>
      <c r="BY32" s="15" t="s">
        <v>284</v>
      </c>
      <c r="BZ32" s="15">
        <f t="shared" si="35"/>
        <v>0</v>
      </c>
      <c r="CA32" s="15" t="s">
        <v>282</v>
      </c>
      <c r="CB32" s="15">
        <f t="shared" si="36"/>
        <v>0</v>
      </c>
      <c r="CC32" s="15" t="s">
        <v>282</v>
      </c>
      <c r="CD32" s="15">
        <f t="shared" si="37"/>
        <v>1</v>
      </c>
      <c r="CE32" s="15" t="s">
        <v>284</v>
      </c>
      <c r="CF32" s="15">
        <f t="shared" si="38"/>
        <v>0</v>
      </c>
      <c r="CG32" s="15" t="s">
        <v>285</v>
      </c>
      <c r="CH32" s="15">
        <f t="shared" si="39"/>
        <v>0</v>
      </c>
      <c r="CI32" s="15">
        <v>3</v>
      </c>
      <c r="CJ32" s="15">
        <v>3</v>
      </c>
      <c r="CK32" s="15">
        <v>2</v>
      </c>
      <c r="CL32" s="15">
        <v>1</v>
      </c>
      <c r="CM32" s="15">
        <v>5</v>
      </c>
      <c r="CN32" s="9">
        <f t="shared" si="43"/>
        <v>17</v>
      </c>
      <c r="CO32" s="15">
        <f t="shared" si="41"/>
        <v>23</v>
      </c>
      <c r="CP32" s="164">
        <f t="shared" si="44"/>
        <v>14</v>
      </c>
      <c r="CQ32" s="165">
        <f>CN32*'DATA GURU'!$C$30+CP32</f>
        <v>43.75</v>
      </c>
      <c r="CR32" s="220" t="str">
        <f>IF(CQ32&gt;='DATA GURU'!$C$20+20,"BAIK SEKALI",IF(CQ32&gt;='DATA GURU'!$C$20,"BAIK ",IF(CQ32&gt;='DATA GURU'!$C$20-10,"CUKUP",IF(CQ32&gt;='DATA GURU'!$C$20-20,"KURANG",IF(CQ32&lt;='DATA GURU'!$C$20-20,"KURANG SEKALI")))))</f>
        <v>KURANG</v>
      </c>
      <c r="CS32" s="15">
        <v>6</v>
      </c>
    </row>
    <row r="33" spans="1:97" x14ac:dyDescent="0.25">
      <c r="A33" s="1">
        <v>18</v>
      </c>
      <c r="B33" s="169" t="s">
        <v>179</v>
      </c>
      <c r="C33" s="99" t="s">
        <v>75</v>
      </c>
      <c r="D33" s="100" t="s">
        <v>76</v>
      </c>
      <c r="G33" s="15" t="s">
        <v>282</v>
      </c>
      <c r="H33" s="15">
        <f t="shared" si="0"/>
        <v>1</v>
      </c>
      <c r="I33" s="15" t="s">
        <v>283</v>
      </c>
      <c r="J33" s="15">
        <f t="shared" si="1"/>
        <v>1</v>
      </c>
      <c r="K33" s="15" t="s">
        <v>283</v>
      </c>
      <c r="L33" s="15">
        <f t="shared" si="2"/>
        <v>0</v>
      </c>
      <c r="M33" s="15" t="s">
        <v>282</v>
      </c>
      <c r="N33" s="15">
        <f t="shared" si="3"/>
        <v>1</v>
      </c>
      <c r="O33" s="15" t="s">
        <v>285</v>
      </c>
      <c r="P33" s="15">
        <f t="shared" si="4"/>
        <v>0</v>
      </c>
      <c r="Q33" s="15" t="s">
        <v>284</v>
      </c>
      <c r="R33" s="15">
        <f t="shared" si="5"/>
        <v>0</v>
      </c>
      <c r="S33" s="15" t="s">
        <v>12</v>
      </c>
      <c r="T33" s="15">
        <f t="shared" si="6"/>
        <v>0</v>
      </c>
      <c r="U33" s="15" t="s">
        <v>285</v>
      </c>
      <c r="V33" s="15">
        <f t="shared" si="7"/>
        <v>1</v>
      </c>
      <c r="W33" s="15" t="s">
        <v>282</v>
      </c>
      <c r="X33" s="15">
        <f t="shared" si="8"/>
        <v>0</v>
      </c>
      <c r="Y33" s="15" t="s">
        <v>12</v>
      </c>
      <c r="Z33" s="15">
        <f t="shared" si="9"/>
        <v>0</v>
      </c>
      <c r="AA33" s="15" t="s">
        <v>283</v>
      </c>
      <c r="AB33" s="15">
        <f t="shared" si="10"/>
        <v>1</v>
      </c>
      <c r="AC33" s="15" t="s">
        <v>282</v>
      </c>
      <c r="AD33" s="15">
        <f t="shared" si="11"/>
        <v>1</v>
      </c>
      <c r="AE33" s="15" t="s">
        <v>282</v>
      </c>
      <c r="AF33" s="15">
        <f t="shared" si="12"/>
        <v>0</v>
      </c>
      <c r="AG33" s="15" t="s">
        <v>282</v>
      </c>
      <c r="AH33" s="15">
        <f t="shared" si="13"/>
        <v>1</v>
      </c>
      <c r="AI33" s="15" t="s">
        <v>285</v>
      </c>
      <c r="AJ33" s="15">
        <f t="shared" si="14"/>
        <v>1</v>
      </c>
      <c r="AK33" s="15" t="s">
        <v>282</v>
      </c>
      <c r="AL33" s="15">
        <f t="shared" si="15"/>
        <v>0</v>
      </c>
      <c r="AM33" s="15" t="s">
        <v>12</v>
      </c>
      <c r="AN33" s="15">
        <f t="shared" si="16"/>
        <v>1</v>
      </c>
      <c r="AO33" s="15" t="s">
        <v>282</v>
      </c>
      <c r="AP33" s="15">
        <f t="shared" si="17"/>
        <v>0</v>
      </c>
      <c r="AQ33" s="15" t="s">
        <v>12</v>
      </c>
      <c r="AR33" s="15">
        <f t="shared" si="18"/>
        <v>1</v>
      </c>
      <c r="AS33" s="15" t="s">
        <v>282</v>
      </c>
      <c r="AT33" s="15">
        <f t="shared" si="19"/>
        <v>0</v>
      </c>
      <c r="AU33" s="15" t="s">
        <v>12</v>
      </c>
      <c r="AV33" s="15">
        <f t="shared" si="20"/>
        <v>1</v>
      </c>
      <c r="AW33" s="15" t="s">
        <v>12</v>
      </c>
      <c r="AX33" s="15">
        <f t="shared" si="21"/>
        <v>1</v>
      </c>
      <c r="AY33" s="15" t="s">
        <v>284</v>
      </c>
      <c r="AZ33" s="15">
        <f t="shared" si="22"/>
        <v>1</v>
      </c>
      <c r="BA33" s="15" t="s">
        <v>284</v>
      </c>
      <c r="BB33" s="15">
        <f t="shared" si="23"/>
        <v>1</v>
      </c>
      <c r="BC33" s="15" t="s">
        <v>12</v>
      </c>
      <c r="BD33" s="15">
        <f t="shared" si="24"/>
        <v>1</v>
      </c>
      <c r="BE33" s="15" t="s">
        <v>284</v>
      </c>
      <c r="BF33" s="15">
        <f t="shared" si="25"/>
        <v>1</v>
      </c>
      <c r="BG33" s="15" t="s">
        <v>285</v>
      </c>
      <c r="BH33" s="15">
        <f t="shared" si="26"/>
        <v>1</v>
      </c>
      <c r="BI33" s="15" t="s">
        <v>283</v>
      </c>
      <c r="BJ33" s="15">
        <f t="shared" si="27"/>
        <v>0</v>
      </c>
      <c r="BK33" s="15" t="s">
        <v>284</v>
      </c>
      <c r="BL33" s="15">
        <f t="shared" si="28"/>
        <v>0</v>
      </c>
      <c r="BM33" s="15" t="s">
        <v>12</v>
      </c>
      <c r="BN33" s="15">
        <f t="shared" si="29"/>
        <v>0</v>
      </c>
      <c r="BO33" s="15" t="s">
        <v>283</v>
      </c>
      <c r="BP33" s="15">
        <f t="shared" si="30"/>
        <v>0</v>
      </c>
      <c r="BQ33" s="15" t="s">
        <v>283</v>
      </c>
      <c r="BR33" s="15">
        <f t="shared" si="31"/>
        <v>1</v>
      </c>
      <c r="BS33" s="15" t="s">
        <v>283</v>
      </c>
      <c r="BT33" s="15">
        <f t="shared" si="32"/>
        <v>1</v>
      </c>
      <c r="BU33" s="15" t="s">
        <v>12</v>
      </c>
      <c r="BV33" s="15">
        <f t="shared" si="33"/>
        <v>1</v>
      </c>
      <c r="BW33" s="15" t="s">
        <v>285</v>
      </c>
      <c r="BX33" s="15">
        <f t="shared" si="34"/>
        <v>1</v>
      </c>
      <c r="BY33" s="15" t="s">
        <v>282</v>
      </c>
      <c r="BZ33" s="15">
        <f t="shared" si="35"/>
        <v>1</v>
      </c>
      <c r="CA33" s="15" t="s">
        <v>284</v>
      </c>
      <c r="CB33" s="15">
        <f t="shared" si="36"/>
        <v>1</v>
      </c>
      <c r="CC33" s="15" t="s">
        <v>284</v>
      </c>
      <c r="CD33" s="15">
        <f t="shared" si="37"/>
        <v>0</v>
      </c>
      <c r="CE33" s="15" t="s">
        <v>12</v>
      </c>
      <c r="CF33" s="15">
        <f t="shared" si="38"/>
        <v>1</v>
      </c>
      <c r="CG33" s="15" t="s">
        <v>282</v>
      </c>
      <c r="CH33" s="15">
        <f t="shared" si="39"/>
        <v>0</v>
      </c>
      <c r="CI33" s="15">
        <v>3</v>
      </c>
      <c r="CJ33" s="15">
        <v>3</v>
      </c>
      <c r="CK33" s="15">
        <v>3</v>
      </c>
      <c r="CL33" s="15">
        <v>1</v>
      </c>
      <c r="CM33" s="15">
        <v>5</v>
      </c>
      <c r="CN33" s="9">
        <f t="shared" si="43"/>
        <v>24</v>
      </c>
      <c r="CO33" s="15">
        <f t="shared" si="41"/>
        <v>16</v>
      </c>
      <c r="CP33" s="164">
        <f t="shared" si="44"/>
        <v>15</v>
      </c>
      <c r="CQ33" s="165">
        <f>CN33*'DATA GURU'!$C$30+CP33</f>
        <v>57</v>
      </c>
      <c r="CR33" s="220" t="str">
        <f>IF(CQ33&gt;='DATA GURU'!$C$20+20,"BAIK SEKALI",IF(CQ33&gt;='DATA GURU'!$C$20,"BAIK ",IF(CQ33&gt;='DATA GURU'!$C$20-10,"CUKUP",IF(CQ33&gt;='DATA GURU'!$C$20-20,"KURANG",IF(CQ33&lt;='DATA GURU'!$C$20-20,"KURANG SEKALI")))))</f>
        <v xml:space="preserve">BAIK </v>
      </c>
      <c r="CS33" s="15">
        <v>6</v>
      </c>
    </row>
    <row r="34" spans="1:97" x14ac:dyDescent="0.25">
      <c r="A34" s="3">
        <v>19</v>
      </c>
      <c r="B34" s="167" t="s">
        <v>180</v>
      </c>
      <c r="C34" s="99" t="s">
        <v>75</v>
      </c>
      <c r="D34" s="100" t="s">
        <v>76</v>
      </c>
      <c r="G34" s="15" t="s">
        <v>282</v>
      </c>
      <c r="H34" s="15">
        <f t="shared" si="0"/>
        <v>1</v>
      </c>
      <c r="I34" s="15" t="s">
        <v>282</v>
      </c>
      <c r="J34" s="15">
        <f t="shared" si="1"/>
        <v>0</v>
      </c>
      <c r="K34" s="15" t="s">
        <v>283</v>
      </c>
      <c r="L34" s="15">
        <f t="shared" si="2"/>
        <v>0</v>
      </c>
      <c r="M34" s="15" t="s">
        <v>282</v>
      </c>
      <c r="N34" s="15">
        <f t="shared" si="3"/>
        <v>1</v>
      </c>
      <c r="O34" s="15" t="s">
        <v>285</v>
      </c>
      <c r="P34" s="15">
        <f t="shared" si="4"/>
        <v>0</v>
      </c>
      <c r="Q34" s="15" t="s">
        <v>283</v>
      </c>
      <c r="R34" s="15">
        <f t="shared" si="5"/>
        <v>0</v>
      </c>
      <c r="S34" s="15" t="s">
        <v>284</v>
      </c>
      <c r="T34" s="15">
        <f t="shared" si="6"/>
        <v>0</v>
      </c>
      <c r="U34" s="15" t="s">
        <v>283</v>
      </c>
      <c r="V34" s="15">
        <f t="shared" si="7"/>
        <v>0</v>
      </c>
      <c r="W34" s="15" t="s">
        <v>12</v>
      </c>
      <c r="X34" s="15">
        <f t="shared" si="8"/>
        <v>0</v>
      </c>
      <c r="Y34" s="15" t="s">
        <v>12</v>
      </c>
      <c r="Z34" s="15">
        <f t="shared" si="9"/>
        <v>0</v>
      </c>
      <c r="AA34" s="15" t="s">
        <v>283</v>
      </c>
      <c r="AB34" s="15">
        <f t="shared" si="10"/>
        <v>1</v>
      </c>
      <c r="AC34" s="15" t="s">
        <v>284</v>
      </c>
      <c r="AD34" s="15">
        <f t="shared" si="11"/>
        <v>0</v>
      </c>
      <c r="AE34" s="15" t="s">
        <v>284</v>
      </c>
      <c r="AF34" s="15">
        <f t="shared" si="12"/>
        <v>0</v>
      </c>
      <c r="AG34" s="15" t="s">
        <v>282</v>
      </c>
      <c r="AH34" s="15">
        <f t="shared" si="13"/>
        <v>1</v>
      </c>
      <c r="AI34" s="15" t="s">
        <v>285</v>
      </c>
      <c r="AJ34" s="15">
        <f t="shared" si="14"/>
        <v>1</v>
      </c>
      <c r="AK34" s="15" t="s">
        <v>284</v>
      </c>
      <c r="AL34" s="15">
        <f t="shared" si="15"/>
        <v>1</v>
      </c>
      <c r="AM34" s="15" t="s">
        <v>282</v>
      </c>
      <c r="AN34" s="15">
        <f t="shared" si="16"/>
        <v>0</v>
      </c>
      <c r="AO34" s="15" t="s">
        <v>284</v>
      </c>
      <c r="AP34" s="15">
        <f t="shared" si="17"/>
        <v>0</v>
      </c>
      <c r="AQ34" s="15" t="s">
        <v>12</v>
      </c>
      <c r="AR34" s="15">
        <f t="shared" si="18"/>
        <v>1</v>
      </c>
      <c r="AS34" s="15" t="s">
        <v>285</v>
      </c>
      <c r="AT34" s="15">
        <f t="shared" si="19"/>
        <v>0</v>
      </c>
      <c r="AU34" s="15" t="s">
        <v>282</v>
      </c>
      <c r="AV34" s="15">
        <f t="shared" si="20"/>
        <v>0</v>
      </c>
      <c r="AW34" s="15" t="s">
        <v>284</v>
      </c>
      <c r="AX34" s="15">
        <f t="shared" si="21"/>
        <v>0</v>
      </c>
      <c r="AY34" s="15" t="s">
        <v>12</v>
      </c>
      <c r="AZ34" s="15">
        <f t="shared" si="22"/>
        <v>0</v>
      </c>
      <c r="BA34" s="15" t="s">
        <v>282</v>
      </c>
      <c r="BB34" s="15">
        <f t="shared" si="23"/>
        <v>0</v>
      </c>
      <c r="BC34" s="15" t="s">
        <v>12</v>
      </c>
      <c r="BD34" s="15">
        <f t="shared" si="24"/>
        <v>1</v>
      </c>
      <c r="BE34" s="15" t="s">
        <v>284</v>
      </c>
      <c r="BF34" s="15">
        <f t="shared" si="25"/>
        <v>1</v>
      </c>
      <c r="BG34" s="15" t="s">
        <v>285</v>
      </c>
      <c r="BH34" s="15">
        <f t="shared" si="26"/>
        <v>1</v>
      </c>
      <c r="BI34" s="15" t="s">
        <v>282</v>
      </c>
      <c r="BJ34" s="15">
        <f t="shared" si="27"/>
        <v>1</v>
      </c>
      <c r="BK34" s="15" t="s">
        <v>284</v>
      </c>
      <c r="BL34" s="15">
        <f t="shared" si="28"/>
        <v>0</v>
      </c>
      <c r="BM34" s="15" t="s">
        <v>284</v>
      </c>
      <c r="BN34" s="15">
        <f t="shared" si="29"/>
        <v>1</v>
      </c>
      <c r="BO34" s="15" t="s">
        <v>283</v>
      </c>
      <c r="BP34" s="15">
        <f t="shared" si="30"/>
        <v>0</v>
      </c>
      <c r="BQ34" s="15" t="s">
        <v>283</v>
      </c>
      <c r="BR34" s="15">
        <f t="shared" si="31"/>
        <v>1</v>
      </c>
      <c r="BS34" s="15" t="s">
        <v>283</v>
      </c>
      <c r="BT34" s="15">
        <f t="shared" si="32"/>
        <v>1</v>
      </c>
      <c r="BU34" s="15" t="s">
        <v>282</v>
      </c>
      <c r="BV34" s="15">
        <f t="shared" si="33"/>
        <v>0</v>
      </c>
      <c r="BW34" s="15" t="s">
        <v>282</v>
      </c>
      <c r="BX34" s="15">
        <f t="shared" si="34"/>
        <v>0</v>
      </c>
      <c r="BY34" s="15" t="s">
        <v>282</v>
      </c>
      <c r="BZ34" s="15">
        <f t="shared" si="35"/>
        <v>1</v>
      </c>
      <c r="CA34" s="15" t="s">
        <v>285</v>
      </c>
      <c r="CB34" s="15">
        <f t="shared" si="36"/>
        <v>0</v>
      </c>
      <c r="CC34" s="15" t="s">
        <v>284</v>
      </c>
      <c r="CD34" s="15">
        <f t="shared" si="37"/>
        <v>0</v>
      </c>
      <c r="CE34" s="15" t="s">
        <v>12</v>
      </c>
      <c r="CF34" s="15">
        <f t="shared" si="38"/>
        <v>1</v>
      </c>
      <c r="CG34" s="15" t="s">
        <v>282</v>
      </c>
      <c r="CH34" s="15">
        <f t="shared" si="39"/>
        <v>0</v>
      </c>
      <c r="CI34" s="15">
        <v>3</v>
      </c>
      <c r="CJ34" s="15">
        <v>7</v>
      </c>
      <c r="CK34" s="15">
        <v>4</v>
      </c>
      <c r="CL34" s="15">
        <v>3</v>
      </c>
      <c r="CM34" s="15">
        <v>5</v>
      </c>
      <c r="CN34" s="9">
        <f t="shared" si="43"/>
        <v>16</v>
      </c>
      <c r="CO34" s="15">
        <f t="shared" si="41"/>
        <v>24</v>
      </c>
      <c r="CP34" s="164">
        <f t="shared" si="44"/>
        <v>22</v>
      </c>
      <c r="CQ34" s="165">
        <f>CN34*'DATA GURU'!$C$30+CP34</f>
        <v>50</v>
      </c>
      <c r="CR34" s="220" t="str">
        <f>IF(CQ34&gt;='DATA GURU'!$C$20+20,"BAIK SEKALI",IF(CQ34&gt;='DATA GURU'!$C$20,"BAIK ",IF(CQ34&gt;='DATA GURU'!$C$20-10,"CUKUP",IF(CQ34&gt;='DATA GURU'!$C$20-20,"KURANG",IF(CQ34&lt;='DATA GURU'!$C$20-20,"KURANG SEKALI")))))</f>
        <v>CUKUP</v>
      </c>
      <c r="CS34" s="15">
        <v>6</v>
      </c>
    </row>
    <row r="35" spans="1:97" x14ac:dyDescent="0.25">
      <c r="A35" s="1">
        <v>20</v>
      </c>
      <c r="B35" s="169" t="s">
        <v>181</v>
      </c>
      <c r="C35" s="99" t="s">
        <v>75</v>
      </c>
      <c r="D35" s="100" t="s">
        <v>76</v>
      </c>
      <c r="G35" s="15" t="s">
        <v>282</v>
      </c>
      <c r="H35" s="15">
        <f t="shared" si="0"/>
        <v>1</v>
      </c>
      <c r="I35" s="15" t="s">
        <v>283</v>
      </c>
      <c r="J35" s="15">
        <f t="shared" si="1"/>
        <v>1</v>
      </c>
      <c r="K35" s="15" t="s">
        <v>283</v>
      </c>
      <c r="L35" s="15">
        <f t="shared" si="2"/>
        <v>0</v>
      </c>
      <c r="M35" s="15" t="s">
        <v>282</v>
      </c>
      <c r="N35" s="15">
        <f t="shared" si="3"/>
        <v>1</v>
      </c>
      <c r="O35" s="15" t="s">
        <v>285</v>
      </c>
      <c r="P35" s="15">
        <f t="shared" si="4"/>
        <v>0</v>
      </c>
      <c r="Q35" s="15" t="s">
        <v>12</v>
      </c>
      <c r="R35" s="15">
        <f t="shared" si="5"/>
        <v>0</v>
      </c>
      <c r="S35" s="15" t="s">
        <v>12</v>
      </c>
      <c r="T35" s="15">
        <f t="shared" si="6"/>
        <v>0</v>
      </c>
      <c r="U35" s="15" t="s">
        <v>283</v>
      </c>
      <c r="V35" s="15">
        <f t="shared" si="7"/>
        <v>0</v>
      </c>
      <c r="W35" s="15" t="s">
        <v>282</v>
      </c>
      <c r="X35" s="15">
        <f t="shared" si="8"/>
        <v>0</v>
      </c>
      <c r="Y35" s="15" t="s">
        <v>284</v>
      </c>
      <c r="Z35" s="15">
        <f t="shared" si="9"/>
        <v>1</v>
      </c>
      <c r="AA35" s="15" t="s">
        <v>285</v>
      </c>
      <c r="AB35" s="15">
        <f t="shared" si="10"/>
        <v>0</v>
      </c>
      <c r="AC35" s="15" t="s">
        <v>285</v>
      </c>
      <c r="AD35" s="15">
        <f t="shared" si="11"/>
        <v>0</v>
      </c>
      <c r="AE35" s="15" t="s">
        <v>283</v>
      </c>
      <c r="AF35" s="15">
        <f t="shared" si="12"/>
        <v>0</v>
      </c>
      <c r="AG35" s="15" t="s">
        <v>282</v>
      </c>
      <c r="AH35" s="15">
        <f t="shared" si="13"/>
        <v>1</v>
      </c>
      <c r="AI35" s="15" t="s">
        <v>285</v>
      </c>
      <c r="AJ35" s="15">
        <f t="shared" si="14"/>
        <v>1</v>
      </c>
      <c r="AK35" s="15" t="s">
        <v>282</v>
      </c>
      <c r="AL35" s="15">
        <f t="shared" si="15"/>
        <v>0</v>
      </c>
      <c r="AM35" s="15" t="s">
        <v>12</v>
      </c>
      <c r="AN35" s="15">
        <f t="shared" si="16"/>
        <v>1</v>
      </c>
      <c r="AO35" s="15" t="s">
        <v>286</v>
      </c>
      <c r="AP35" s="15">
        <f t="shared" si="17"/>
        <v>0</v>
      </c>
      <c r="AQ35" s="15" t="s">
        <v>12</v>
      </c>
      <c r="AR35" s="15">
        <f t="shared" si="18"/>
        <v>1</v>
      </c>
      <c r="AS35" s="15" t="s">
        <v>285</v>
      </c>
      <c r="AT35" s="15">
        <f t="shared" si="19"/>
        <v>0</v>
      </c>
      <c r="AU35" s="15" t="s">
        <v>282</v>
      </c>
      <c r="AV35" s="15">
        <f t="shared" si="20"/>
        <v>0</v>
      </c>
      <c r="AW35" s="15" t="s">
        <v>12</v>
      </c>
      <c r="AX35" s="15">
        <f t="shared" si="21"/>
        <v>1</v>
      </c>
      <c r="AY35" s="15" t="s">
        <v>284</v>
      </c>
      <c r="AZ35" s="15">
        <f t="shared" si="22"/>
        <v>1</v>
      </c>
      <c r="BA35" s="15" t="s">
        <v>12</v>
      </c>
      <c r="BB35" s="15">
        <f t="shared" si="23"/>
        <v>0</v>
      </c>
      <c r="BC35" s="15" t="s">
        <v>12</v>
      </c>
      <c r="BD35" s="15">
        <f t="shared" si="24"/>
        <v>1</v>
      </c>
      <c r="BE35" s="15" t="s">
        <v>285</v>
      </c>
      <c r="BF35" s="15">
        <f t="shared" si="25"/>
        <v>0</v>
      </c>
      <c r="BG35" s="15" t="s">
        <v>282</v>
      </c>
      <c r="BH35" s="15">
        <f t="shared" si="26"/>
        <v>0</v>
      </c>
      <c r="BI35" s="15" t="s">
        <v>285</v>
      </c>
      <c r="BJ35" s="15">
        <f t="shared" si="27"/>
        <v>0</v>
      </c>
      <c r="BK35" s="15" t="s">
        <v>12</v>
      </c>
      <c r="BL35" s="15">
        <f t="shared" si="28"/>
        <v>0</v>
      </c>
      <c r="BM35" s="15" t="s">
        <v>284</v>
      </c>
      <c r="BN35" s="15">
        <f t="shared" si="29"/>
        <v>1</v>
      </c>
      <c r="BO35" s="15" t="s">
        <v>283</v>
      </c>
      <c r="BP35" s="15">
        <f t="shared" si="30"/>
        <v>0</v>
      </c>
      <c r="BQ35" s="15" t="s">
        <v>283</v>
      </c>
      <c r="BR35" s="15">
        <f t="shared" si="31"/>
        <v>1</v>
      </c>
      <c r="BS35" s="15" t="s">
        <v>283</v>
      </c>
      <c r="BT35" s="15">
        <f t="shared" si="32"/>
        <v>1</v>
      </c>
      <c r="BU35" s="15" t="s">
        <v>12</v>
      </c>
      <c r="BV35" s="15">
        <f t="shared" si="33"/>
        <v>1</v>
      </c>
      <c r="BW35" s="15" t="s">
        <v>282</v>
      </c>
      <c r="BX35" s="15">
        <f t="shared" si="34"/>
        <v>0</v>
      </c>
      <c r="BY35" s="15" t="s">
        <v>283</v>
      </c>
      <c r="BZ35" s="15">
        <f t="shared" si="35"/>
        <v>0</v>
      </c>
      <c r="CA35" s="15" t="s">
        <v>284</v>
      </c>
      <c r="CB35" s="15">
        <f t="shared" si="36"/>
        <v>1</v>
      </c>
      <c r="CC35" s="15" t="s">
        <v>284</v>
      </c>
      <c r="CD35" s="15">
        <f t="shared" si="37"/>
        <v>0</v>
      </c>
      <c r="CE35" s="15" t="s">
        <v>12</v>
      </c>
      <c r="CF35" s="15">
        <f t="shared" si="38"/>
        <v>1</v>
      </c>
      <c r="CG35" s="15" t="s">
        <v>286</v>
      </c>
      <c r="CH35" s="15">
        <f t="shared" si="39"/>
        <v>0</v>
      </c>
      <c r="CI35" s="15">
        <v>0</v>
      </c>
      <c r="CJ35" s="15">
        <v>8</v>
      </c>
      <c r="CK35" s="15">
        <v>2</v>
      </c>
      <c r="CL35" s="15">
        <v>1</v>
      </c>
      <c r="CM35" s="15">
        <v>3</v>
      </c>
      <c r="CN35" s="9">
        <f t="shared" si="43"/>
        <v>17</v>
      </c>
      <c r="CO35" s="15">
        <f t="shared" si="41"/>
        <v>23</v>
      </c>
      <c r="CP35" s="164">
        <f t="shared" si="44"/>
        <v>14</v>
      </c>
      <c r="CQ35" s="165">
        <f>CN35*'DATA GURU'!$C$30+CP35</f>
        <v>43.75</v>
      </c>
      <c r="CR35" s="220" t="str">
        <f>IF(CQ35&gt;='DATA GURU'!$C$20+20,"BAIK SEKALI",IF(CQ35&gt;='DATA GURU'!$C$20,"BAIK ",IF(CQ35&gt;='DATA GURU'!$C$20-10,"CUKUP",IF(CQ35&gt;='DATA GURU'!$C$20-20,"KURANG",IF(CQ35&lt;='DATA GURU'!$C$20-20,"KURANG SEKALI")))))</f>
        <v>KURANG</v>
      </c>
      <c r="CS35" s="15">
        <v>6</v>
      </c>
    </row>
    <row r="36" spans="1:97" x14ac:dyDescent="0.25">
      <c r="A36" s="3">
        <v>21</v>
      </c>
      <c r="B36" s="167" t="s">
        <v>182</v>
      </c>
      <c r="C36" s="99" t="s">
        <v>75</v>
      </c>
      <c r="D36" s="100" t="s">
        <v>76</v>
      </c>
      <c r="G36" s="15" t="s">
        <v>282</v>
      </c>
      <c r="H36" s="15">
        <f t="shared" si="0"/>
        <v>1</v>
      </c>
      <c r="I36" s="15" t="s">
        <v>12</v>
      </c>
      <c r="J36" s="15">
        <f t="shared" si="1"/>
        <v>0</v>
      </c>
      <c r="K36" s="15" t="s">
        <v>285</v>
      </c>
      <c r="L36" s="15">
        <f t="shared" si="2"/>
        <v>0</v>
      </c>
      <c r="M36" s="15" t="s">
        <v>284</v>
      </c>
      <c r="N36" s="15">
        <f t="shared" si="3"/>
        <v>0</v>
      </c>
      <c r="O36" s="15" t="s">
        <v>284</v>
      </c>
      <c r="P36" s="15">
        <f t="shared" si="4"/>
        <v>0</v>
      </c>
      <c r="Q36" s="15" t="s">
        <v>284</v>
      </c>
      <c r="R36" s="15">
        <f t="shared" si="5"/>
        <v>0</v>
      </c>
      <c r="S36" s="15" t="s">
        <v>284</v>
      </c>
      <c r="T36" s="15">
        <f t="shared" si="6"/>
        <v>0</v>
      </c>
      <c r="U36" s="15" t="s">
        <v>282</v>
      </c>
      <c r="V36" s="15">
        <f t="shared" si="7"/>
        <v>0</v>
      </c>
      <c r="W36" s="15" t="s">
        <v>282</v>
      </c>
      <c r="X36" s="15">
        <f t="shared" si="8"/>
        <v>0</v>
      </c>
      <c r="Y36" s="15" t="s">
        <v>282</v>
      </c>
      <c r="Z36" s="15">
        <f t="shared" si="9"/>
        <v>0</v>
      </c>
      <c r="AA36" s="15" t="s">
        <v>285</v>
      </c>
      <c r="AB36" s="15">
        <f t="shared" si="10"/>
        <v>0</v>
      </c>
      <c r="AC36" s="15" t="s">
        <v>284</v>
      </c>
      <c r="AD36" s="15">
        <f t="shared" si="11"/>
        <v>0</v>
      </c>
      <c r="AE36" s="15" t="s">
        <v>282</v>
      </c>
      <c r="AF36" s="15">
        <f t="shared" si="12"/>
        <v>0</v>
      </c>
      <c r="AG36" s="15" t="s">
        <v>283</v>
      </c>
      <c r="AH36" s="15">
        <f t="shared" si="13"/>
        <v>0</v>
      </c>
      <c r="AI36" s="15" t="s">
        <v>285</v>
      </c>
      <c r="AJ36" s="15">
        <f t="shared" si="14"/>
        <v>1</v>
      </c>
      <c r="AK36" s="15" t="s">
        <v>284</v>
      </c>
      <c r="AL36" s="15">
        <f t="shared" si="15"/>
        <v>1</v>
      </c>
      <c r="AM36" s="15" t="s">
        <v>12</v>
      </c>
      <c r="AN36" s="15">
        <f t="shared" si="16"/>
        <v>1</v>
      </c>
      <c r="AO36" s="15" t="s">
        <v>12</v>
      </c>
      <c r="AP36" s="15">
        <f t="shared" si="17"/>
        <v>0</v>
      </c>
      <c r="AQ36" s="15" t="s">
        <v>12</v>
      </c>
      <c r="AR36" s="15">
        <f t="shared" si="18"/>
        <v>1</v>
      </c>
      <c r="AS36" s="15" t="s">
        <v>285</v>
      </c>
      <c r="AT36" s="15">
        <f t="shared" si="19"/>
        <v>0</v>
      </c>
      <c r="AU36" s="15" t="s">
        <v>282</v>
      </c>
      <c r="AV36" s="15">
        <f t="shared" si="20"/>
        <v>0</v>
      </c>
      <c r="AW36" s="15" t="s">
        <v>282</v>
      </c>
      <c r="AX36" s="15">
        <f t="shared" si="21"/>
        <v>0</v>
      </c>
      <c r="AY36" s="15" t="s">
        <v>12</v>
      </c>
      <c r="AZ36" s="15">
        <f t="shared" si="22"/>
        <v>0</v>
      </c>
      <c r="BA36" s="15" t="s">
        <v>284</v>
      </c>
      <c r="BB36" s="15">
        <f t="shared" si="23"/>
        <v>1</v>
      </c>
      <c r="BC36" s="15" t="s">
        <v>285</v>
      </c>
      <c r="BD36" s="15">
        <f t="shared" si="24"/>
        <v>0</v>
      </c>
      <c r="BE36" s="15" t="s">
        <v>285</v>
      </c>
      <c r="BF36" s="15">
        <f t="shared" si="25"/>
        <v>0</v>
      </c>
      <c r="BG36" s="15" t="s">
        <v>285</v>
      </c>
      <c r="BH36" s="15">
        <f t="shared" si="26"/>
        <v>1</v>
      </c>
      <c r="BI36" s="15" t="s">
        <v>285</v>
      </c>
      <c r="BJ36" s="15">
        <f t="shared" si="27"/>
        <v>0</v>
      </c>
      <c r="BK36" s="15" t="s">
        <v>285</v>
      </c>
      <c r="BL36" s="15">
        <f t="shared" si="28"/>
        <v>0</v>
      </c>
      <c r="BM36" s="15" t="s">
        <v>284</v>
      </c>
      <c r="BN36" s="15">
        <f t="shared" si="29"/>
        <v>1</v>
      </c>
      <c r="BO36" s="15" t="s">
        <v>284</v>
      </c>
      <c r="BP36" s="15">
        <f t="shared" si="30"/>
        <v>0</v>
      </c>
      <c r="BQ36" s="15" t="s">
        <v>283</v>
      </c>
      <c r="BR36" s="15">
        <f t="shared" si="31"/>
        <v>1</v>
      </c>
      <c r="BS36" s="15" t="s">
        <v>283</v>
      </c>
      <c r="BT36" s="15">
        <f t="shared" si="32"/>
        <v>1</v>
      </c>
      <c r="BU36" s="15" t="s">
        <v>285</v>
      </c>
      <c r="BV36" s="15">
        <f t="shared" si="33"/>
        <v>0</v>
      </c>
      <c r="BW36" s="15" t="s">
        <v>12</v>
      </c>
      <c r="BX36" s="15">
        <f t="shared" si="34"/>
        <v>0</v>
      </c>
      <c r="BY36" s="15" t="s">
        <v>284</v>
      </c>
      <c r="BZ36" s="15">
        <f t="shared" si="35"/>
        <v>0</v>
      </c>
      <c r="CA36" s="15" t="s">
        <v>285</v>
      </c>
      <c r="CB36" s="15">
        <f t="shared" si="36"/>
        <v>0</v>
      </c>
      <c r="CC36" s="15" t="s">
        <v>283</v>
      </c>
      <c r="CD36" s="15">
        <f t="shared" si="37"/>
        <v>0</v>
      </c>
      <c r="CE36" s="15" t="s">
        <v>285</v>
      </c>
      <c r="CF36" s="15">
        <f t="shared" si="38"/>
        <v>0</v>
      </c>
      <c r="CG36" s="15" t="s">
        <v>282</v>
      </c>
      <c r="CH36" s="15">
        <f t="shared" si="39"/>
        <v>0</v>
      </c>
      <c r="CI36" s="15">
        <v>3</v>
      </c>
      <c r="CJ36" s="15">
        <v>3</v>
      </c>
      <c r="CK36" s="15">
        <v>2</v>
      </c>
      <c r="CL36" s="15">
        <v>0</v>
      </c>
      <c r="CM36" s="15">
        <v>4</v>
      </c>
      <c r="CN36" s="9">
        <f t="shared" si="43"/>
        <v>10</v>
      </c>
      <c r="CO36" s="15">
        <f t="shared" si="41"/>
        <v>30</v>
      </c>
      <c r="CP36" s="164">
        <f t="shared" si="44"/>
        <v>12</v>
      </c>
      <c r="CQ36" s="165">
        <f>CN36*'DATA GURU'!$C$30+CP36</f>
        <v>29.5</v>
      </c>
      <c r="CR36" s="220" t="str">
        <f>IF(CQ36&gt;='DATA GURU'!$C$20+20,"BAIK SEKALI",IF(CQ36&gt;='DATA GURU'!$C$20,"BAIK ",IF(CQ36&gt;='DATA GURU'!$C$20-10,"CUKUP",IF(CQ36&gt;='DATA GURU'!$C$20-20,"KURANG",IF(CQ36&lt;='DATA GURU'!$C$20-20,"KURANG SEKALI")))))</f>
        <v>KURANG SEKALI</v>
      </c>
      <c r="CS36" s="15">
        <v>6</v>
      </c>
    </row>
    <row r="37" spans="1:97" x14ac:dyDescent="0.25">
      <c r="A37" s="1">
        <v>22</v>
      </c>
      <c r="B37" s="167" t="s">
        <v>183</v>
      </c>
      <c r="C37" s="99" t="s">
        <v>75</v>
      </c>
      <c r="D37" s="100" t="s">
        <v>76</v>
      </c>
      <c r="G37" s="15" t="s">
        <v>282</v>
      </c>
      <c r="H37" s="15">
        <f t="shared" si="0"/>
        <v>1</v>
      </c>
      <c r="I37" s="15" t="s">
        <v>282</v>
      </c>
      <c r="J37" s="15">
        <f t="shared" si="1"/>
        <v>0</v>
      </c>
      <c r="K37" s="15" t="s">
        <v>284</v>
      </c>
      <c r="L37" s="15">
        <f t="shared" si="2"/>
        <v>1</v>
      </c>
      <c r="M37" s="15" t="s">
        <v>282</v>
      </c>
      <c r="N37" s="15">
        <f t="shared" si="3"/>
        <v>1</v>
      </c>
      <c r="O37" s="15" t="s">
        <v>12</v>
      </c>
      <c r="P37" s="15">
        <f t="shared" si="4"/>
        <v>1</v>
      </c>
      <c r="Q37" s="15" t="s">
        <v>12</v>
      </c>
      <c r="R37" s="15">
        <f t="shared" si="5"/>
        <v>0</v>
      </c>
      <c r="S37" s="15" t="s">
        <v>283</v>
      </c>
      <c r="T37" s="15">
        <f t="shared" si="6"/>
        <v>0</v>
      </c>
      <c r="U37" s="15" t="s">
        <v>285</v>
      </c>
      <c r="V37" s="15">
        <f t="shared" si="7"/>
        <v>1</v>
      </c>
      <c r="W37" s="15" t="s">
        <v>12</v>
      </c>
      <c r="X37" s="15">
        <f t="shared" si="8"/>
        <v>0</v>
      </c>
      <c r="Y37" s="15" t="s">
        <v>284</v>
      </c>
      <c r="Z37" s="15">
        <f t="shared" si="9"/>
        <v>1</v>
      </c>
      <c r="AA37" s="15" t="s">
        <v>283</v>
      </c>
      <c r="AB37" s="15">
        <f t="shared" si="10"/>
        <v>1</v>
      </c>
      <c r="AC37" s="15" t="s">
        <v>282</v>
      </c>
      <c r="AD37" s="15">
        <f t="shared" si="11"/>
        <v>1</v>
      </c>
      <c r="AE37" s="15" t="s">
        <v>285</v>
      </c>
      <c r="AF37" s="15">
        <f t="shared" si="12"/>
        <v>0</v>
      </c>
      <c r="AG37" s="15" t="s">
        <v>282</v>
      </c>
      <c r="AH37" s="15">
        <f t="shared" si="13"/>
        <v>1</v>
      </c>
      <c r="AI37" s="15" t="s">
        <v>285</v>
      </c>
      <c r="AJ37" s="15">
        <f t="shared" si="14"/>
        <v>1</v>
      </c>
      <c r="AK37" s="15" t="s">
        <v>284</v>
      </c>
      <c r="AL37" s="15">
        <f t="shared" si="15"/>
        <v>1</v>
      </c>
      <c r="AM37" s="15" t="s">
        <v>12</v>
      </c>
      <c r="AN37" s="15">
        <f t="shared" si="16"/>
        <v>1</v>
      </c>
      <c r="AO37" s="15" t="s">
        <v>282</v>
      </c>
      <c r="AP37" s="15">
        <f t="shared" si="17"/>
        <v>0</v>
      </c>
      <c r="AQ37" s="15" t="s">
        <v>12</v>
      </c>
      <c r="AR37" s="15">
        <f t="shared" si="18"/>
        <v>1</v>
      </c>
      <c r="AS37" s="15" t="s">
        <v>12</v>
      </c>
      <c r="AT37" s="15">
        <f t="shared" si="19"/>
        <v>1</v>
      </c>
      <c r="AU37" s="15" t="s">
        <v>282</v>
      </c>
      <c r="AV37" s="15">
        <f t="shared" si="20"/>
        <v>0</v>
      </c>
      <c r="AW37" s="15" t="s">
        <v>12</v>
      </c>
      <c r="AX37" s="15">
        <f t="shared" si="21"/>
        <v>1</v>
      </c>
      <c r="AY37" s="15" t="s">
        <v>284</v>
      </c>
      <c r="AZ37" s="15">
        <f t="shared" si="22"/>
        <v>1</v>
      </c>
      <c r="BA37" s="15" t="s">
        <v>284</v>
      </c>
      <c r="BB37" s="15">
        <f t="shared" si="23"/>
        <v>1</v>
      </c>
      <c r="BC37" s="15" t="s">
        <v>12</v>
      </c>
      <c r="BD37" s="15">
        <f t="shared" si="24"/>
        <v>1</v>
      </c>
      <c r="BE37" s="15" t="s">
        <v>284</v>
      </c>
      <c r="BF37" s="15">
        <f t="shared" si="25"/>
        <v>1</v>
      </c>
      <c r="BG37" s="15" t="s">
        <v>283</v>
      </c>
      <c r="BH37" s="15">
        <f t="shared" si="26"/>
        <v>0</v>
      </c>
      <c r="BI37" s="15" t="s">
        <v>282</v>
      </c>
      <c r="BJ37" s="15">
        <f t="shared" si="27"/>
        <v>1</v>
      </c>
      <c r="BK37" s="15" t="s">
        <v>12</v>
      </c>
      <c r="BL37" s="15">
        <f t="shared" si="28"/>
        <v>0</v>
      </c>
      <c r="BM37" s="15" t="s">
        <v>284</v>
      </c>
      <c r="BN37" s="15">
        <f t="shared" si="29"/>
        <v>1</v>
      </c>
      <c r="BO37" s="15" t="s">
        <v>12</v>
      </c>
      <c r="BP37" s="15">
        <f t="shared" si="30"/>
        <v>1</v>
      </c>
      <c r="BQ37" s="15" t="s">
        <v>283</v>
      </c>
      <c r="BR37" s="15">
        <f t="shared" si="31"/>
        <v>1</v>
      </c>
      <c r="BS37" s="15" t="s">
        <v>283</v>
      </c>
      <c r="BT37" s="15">
        <f t="shared" si="32"/>
        <v>1</v>
      </c>
      <c r="BU37" s="15" t="s">
        <v>12</v>
      </c>
      <c r="BV37" s="15">
        <f t="shared" si="33"/>
        <v>1</v>
      </c>
      <c r="BW37" s="15" t="s">
        <v>282</v>
      </c>
      <c r="BX37" s="15">
        <f t="shared" si="34"/>
        <v>0</v>
      </c>
      <c r="BY37" s="15" t="s">
        <v>283</v>
      </c>
      <c r="BZ37" s="15">
        <f t="shared" si="35"/>
        <v>0</v>
      </c>
      <c r="CA37" s="15" t="s">
        <v>12</v>
      </c>
      <c r="CB37" s="15">
        <f t="shared" si="36"/>
        <v>0</v>
      </c>
      <c r="CC37" s="15" t="s">
        <v>284</v>
      </c>
      <c r="CD37" s="15">
        <f t="shared" si="37"/>
        <v>0</v>
      </c>
      <c r="CE37" s="15" t="s">
        <v>282</v>
      </c>
      <c r="CF37" s="15">
        <f t="shared" si="38"/>
        <v>0</v>
      </c>
      <c r="CG37" s="15" t="s">
        <v>12</v>
      </c>
      <c r="CH37" s="15">
        <f t="shared" si="39"/>
        <v>1</v>
      </c>
      <c r="CI37" s="15">
        <v>0</v>
      </c>
      <c r="CJ37" s="15">
        <v>6</v>
      </c>
      <c r="CK37" s="15">
        <v>3</v>
      </c>
      <c r="CL37" s="15">
        <v>1</v>
      </c>
      <c r="CM37" s="15">
        <v>4</v>
      </c>
      <c r="CN37" s="9">
        <f t="shared" si="43"/>
        <v>26</v>
      </c>
      <c r="CO37" s="15">
        <f t="shared" si="41"/>
        <v>14</v>
      </c>
      <c r="CP37" s="164">
        <f t="shared" si="44"/>
        <v>14</v>
      </c>
      <c r="CQ37" s="165">
        <f>CN37*'DATA GURU'!$C$30+CP37</f>
        <v>59.5</v>
      </c>
      <c r="CR37" s="220" t="str">
        <f>IF(CQ37&gt;='DATA GURU'!$C$20+20,"BAIK SEKALI",IF(CQ37&gt;='DATA GURU'!$C$20,"BAIK ",IF(CQ37&gt;='DATA GURU'!$C$20-10,"CUKUP",IF(CQ37&gt;='DATA GURU'!$C$20-20,"KURANG",IF(CQ37&lt;='DATA GURU'!$C$20-20,"KURANG SEKALI")))))</f>
        <v xml:space="preserve">BAIK </v>
      </c>
      <c r="CS37" s="15">
        <v>6</v>
      </c>
    </row>
    <row r="38" spans="1:97" x14ac:dyDescent="0.25">
      <c r="A38" s="3">
        <v>23</v>
      </c>
      <c r="B38" s="167" t="s">
        <v>184</v>
      </c>
      <c r="C38" s="99" t="s">
        <v>75</v>
      </c>
      <c r="D38" s="100" t="s">
        <v>76</v>
      </c>
      <c r="G38" s="15" t="s">
        <v>285</v>
      </c>
      <c r="H38" s="15">
        <f t="shared" si="0"/>
        <v>0</v>
      </c>
      <c r="I38" s="15" t="s">
        <v>282</v>
      </c>
      <c r="J38" s="15">
        <f t="shared" si="1"/>
        <v>0</v>
      </c>
      <c r="K38" s="15" t="s">
        <v>285</v>
      </c>
      <c r="L38" s="15">
        <f t="shared" si="2"/>
        <v>0</v>
      </c>
      <c r="M38" s="15" t="s">
        <v>12</v>
      </c>
      <c r="N38" s="15">
        <f t="shared" si="3"/>
        <v>0</v>
      </c>
      <c r="O38" s="15" t="s">
        <v>285</v>
      </c>
      <c r="P38" s="15">
        <f t="shared" si="4"/>
        <v>0</v>
      </c>
      <c r="Q38" s="15" t="s">
        <v>12</v>
      </c>
      <c r="R38" s="15">
        <f t="shared" si="5"/>
        <v>0</v>
      </c>
      <c r="S38" s="15" t="s">
        <v>284</v>
      </c>
      <c r="T38" s="15">
        <f t="shared" si="6"/>
        <v>0</v>
      </c>
      <c r="U38" s="15" t="s">
        <v>282</v>
      </c>
      <c r="V38" s="15">
        <f t="shared" si="7"/>
        <v>0</v>
      </c>
      <c r="W38" s="15" t="s">
        <v>12</v>
      </c>
      <c r="X38" s="15">
        <f t="shared" si="8"/>
        <v>0</v>
      </c>
      <c r="Y38" s="15" t="s">
        <v>283</v>
      </c>
      <c r="Z38" s="15">
        <f t="shared" si="9"/>
        <v>0</v>
      </c>
      <c r="AA38" s="15" t="s">
        <v>283</v>
      </c>
      <c r="AB38" s="15">
        <f t="shared" si="10"/>
        <v>1</v>
      </c>
      <c r="AC38" s="15" t="s">
        <v>284</v>
      </c>
      <c r="AD38" s="15">
        <f t="shared" si="11"/>
        <v>0</v>
      </c>
      <c r="AE38" s="15" t="s">
        <v>283</v>
      </c>
      <c r="AF38" s="15">
        <f t="shared" si="12"/>
        <v>0</v>
      </c>
      <c r="AG38" s="15" t="s">
        <v>282</v>
      </c>
      <c r="AH38" s="15">
        <f t="shared" si="13"/>
        <v>1</v>
      </c>
      <c r="AI38" s="15" t="s">
        <v>283</v>
      </c>
      <c r="AJ38" s="15">
        <f t="shared" si="14"/>
        <v>0</v>
      </c>
      <c r="AK38" s="15" t="s">
        <v>285</v>
      </c>
      <c r="AL38" s="15">
        <f t="shared" si="15"/>
        <v>0</v>
      </c>
      <c r="AM38" s="15" t="s">
        <v>12</v>
      </c>
      <c r="AN38" s="15">
        <f t="shared" si="16"/>
        <v>1</v>
      </c>
      <c r="AO38" s="15" t="s">
        <v>12</v>
      </c>
      <c r="AP38" s="15">
        <f t="shared" si="17"/>
        <v>0</v>
      </c>
      <c r="AQ38" s="15" t="s">
        <v>12</v>
      </c>
      <c r="AR38" s="15">
        <f t="shared" si="18"/>
        <v>1</v>
      </c>
      <c r="AS38" s="15" t="s">
        <v>285</v>
      </c>
      <c r="AT38" s="15">
        <f t="shared" si="19"/>
        <v>0</v>
      </c>
      <c r="AU38" s="15" t="s">
        <v>284</v>
      </c>
      <c r="AV38" s="15">
        <f t="shared" si="20"/>
        <v>0</v>
      </c>
      <c r="AW38" s="15" t="s">
        <v>12</v>
      </c>
      <c r="AX38" s="15">
        <f t="shared" si="21"/>
        <v>1</v>
      </c>
      <c r="AY38" s="15" t="s">
        <v>284</v>
      </c>
      <c r="AZ38" s="15">
        <f t="shared" si="22"/>
        <v>1</v>
      </c>
      <c r="BA38" s="15" t="s">
        <v>284</v>
      </c>
      <c r="BB38" s="15">
        <f t="shared" si="23"/>
        <v>1</v>
      </c>
      <c r="BC38" s="15" t="s">
        <v>284</v>
      </c>
      <c r="BD38" s="15">
        <f t="shared" si="24"/>
        <v>0</v>
      </c>
      <c r="BE38" s="15" t="s">
        <v>285</v>
      </c>
      <c r="BF38" s="15">
        <f t="shared" si="25"/>
        <v>0</v>
      </c>
      <c r="BG38" s="15" t="s">
        <v>282</v>
      </c>
      <c r="BH38" s="15">
        <f t="shared" si="26"/>
        <v>0</v>
      </c>
      <c r="BI38" s="15" t="s">
        <v>282</v>
      </c>
      <c r="BJ38" s="15">
        <f t="shared" si="27"/>
        <v>1</v>
      </c>
      <c r="BK38" s="15" t="s">
        <v>284</v>
      </c>
      <c r="BL38" s="15">
        <f t="shared" si="28"/>
        <v>0</v>
      </c>
      <c r="BM38" s="15" t="s">
        <v>284</v>
      </c>
      <c r="BN38" s="15">
        <f t="shared" si="29"/>
        <v>1</v>
      </c>
      <c r="BO38" s="15" t="s">
        <v>283</v>
      </c>
      <c r="BP38" s="15">
        <f t="shared" si="30"/>
        <v>0</v>
      </c>
      <c r="BQ38" s="15" t="s">
        <v>283</v>
      </c>
      <c r="BR38" s="15">
        <f t="shared" si="31"/>
        <v>1</v>
      </c>
      <c r="BS38" s="15" t="s">
        <v>283</v>
      </c>
      <c r="BT38" s="15">
        <f t="shared" si="32"/>
        <v>1</v>
      </c>
      <c r="BU38" s="15" t="s">
        <v>282</v>
      </c>
      <c r="BV38" s="15">
        <f t="shared" si="33"/>
        <v>0</v>
      </c>
      <c r="BW38" s="15" t="s">
        <v>282</v>
      </c>
      <c r="BX38" s="15">
        <f t="shared" si="34"/>
        <v>0</v>
      </c>
      <c r="BY38" s="15" t="s">
        <v>282</v>
      </c>
      <c r="BZ38" s="15">
        <f t="shared" si="35"/>
        <v>1</v>
      </c>
      <c r="CA38" s="15" t="s">
        <v>285</v>
      </c>
      <c r="CB38" s="15">
        <f t="shared" si="36"/>
        <v>0</v>
      </c>
      <c r="CC38" s="15" t="s">
        <v>284</v>
      </c>
      <c r="CD38" s="15">
        <f t="shared" si="37"/>
        <v>0</v>
      </c>
      <c r="CE38" s="15" t="s">
        <v>12</v>
      </c>
      <c r="CF38" s="15">
        <f t="shared" si="38"/>
        <v>1</v>
      </c>
      <c r="CG38" s="15" t="s">
        <v>282</v>
      </c>
      <c r="CH38" s="15">
        <f t="shared" si="39"/>
        <v>0</v>
      </c>
      <c r="CI38" s="15">
        <v>3</v>
      </c>
      <c r="CJ38" s="15">
        <v>2</v>
      </c>
      <c r="CK38" s="15">
        <v>3</v>
      </c>
      <c r="CL38" s="15">
        <v>1</v>
      </c>
      <c r="CM38" s="15">
        <v>5</v>
      </c>
      <c r="CN38" s="9">
        <f t="shared" si="43"/>
        <v>13</v>
      </c>
      <c r="CO38" s="15">
        <f t="shared" si="41"/>
        <v>27</v>
      </c>
      <c r="CP38" s="164">
        <f t="shared" si="44"/>
        <v>14</v>
      </c>
      <c r="CQ38" s="165">
        <f>CN38*'DATA GURU'!$C$30+CP38</f>
        <v>36.75</v>
      </c>
      <c r="CR38" s="220" t="str">
        <f>IF(CQ38&gt;='DATA GURU'!$C$20+20,"BAIK SEKALI",IF(CQ38&gt;='DATA GURU'!$C$20,"BAIK ",IF(CQ38&gt;='DATA GURU'!$C$20-10,"CUKUP",IF(CQ38&gt;='DATA GURU'!$C$20-20,"KURANG",IF(CQ38&lt;='DATA GURU'!$C$20-20,"KURANG SEKALI")))))</f>
        <v>KURANG</v>
      </c>
      <c r="CS38" s="15">
        <v>6</v>
      </c>
    </row>
    <row r="39" spans="1:97" x14ac:dyDescent="0.25">
      <c r="A39" s="1">
        <v>24</v>
      </c>
      <c r="B39" s="169" t="s">
        <v>185</v>
      </c>
      <c r="C39" s="99" t="s">
        <v>75</v>
      </c>
      <c r="D39" s="100" t="s">
        <v>76</v>
      </c>
      <c r="G39" s="15" t="s">
        <v>282</v>
      </c>
      <c r="H39" s="15">
        <f t="shared" si="0"/>
        <v>1</v>
      </c>
      <c r="I39" s="15" t="s">
        <v>282</v>
      </c>
      <c r="J39" s="15">
        <f t="shared" si="1"/>
        <v>0</v>
      </c>
      <c r="K39" s="15" t="s">
        <v>283</v>
      </c>
      <c r="L39" s="15">
        <f t="shared" si="2"/>
        <v>0</v>
      </c>
      <c r="M39" s="15" t="s">
        <v>284</v>
      </c>
      <c r="N39" s="15">
        <f t="shared" si="3"/>
        <v>0</v>
      </c>
      <c r="O39" s="15" t="s">
        <v>285</v>
      </c>
      <c r="P39" s="15">
        <f t="shared" si="4"/>
        <v>0</v>
      </c>
      <c r="Q39" s="15" t="s">
        <v>12</v>
      </c>
      <c r="R39" s="15">
        <f t="shared" si="5"/>
        <v>0</v>
      </c>
      <c r="S39" s="15" t="s">
        <v>12</v>
      </c>
      <c r="T39" s="15">
        <f t="shared" si="6"/>
        <v>0</v>
      </c>
      <c r="U39" s="15" t="s">
        <v>285</v>
      </c>
      <c r="V39" s="15">
        <f t="shared" si="7"/>
        <v>1</v>
      </c>
      <c r="W39" s="15" t="s">
        <v>282</v>
      </c>
      <c r="X39" s="15">
        <f t="shared" si="8"/>
        <v>0</v>
      </c>
      <c r="Y39" s="15" t="s">
        <v>282</v>
      </c>
      <c r="Z39" s="15">
        <f t="shared" si="9"/>
        <v>0</v>
      </c>
      <c r="AA39" s="15" t="s">
        <v>283</v>
      </c>
      <c r="AB39" s="15">
        <f t="shared" si="10"/>
        <v>1</v>
      </c>
      <c r="AC39" s="15" t="s">
        <v>282</v>
      </c>
      <c r="AD39" s="15">
        <f t="shared" si="11"/>
        <v>1</v>
      </c>
      <c r="AE39" s="15" t="s">
        <v>282</v>
      </c>
      <c r="AF39" s="15">
        <f t="shared" si="12"/>
        <v>0</v>
      </c>
      <c r="AG39" s="15" t="s">
        <v>282</v>
      </c>
      <c r="AH39" s="15">
        <f t="shared" si="13"/>
        <v>1</v>
      </c>
      <c r="AI39" s="15" t="s">
        <v>283</v>
      </c>
      <c r="AJ39" s="15">
        <f t="shared" si="14"/>
        <v>0</v>
      </c>
      <c r="AK39" s="15" t="s">
        <v>283</v>
      </c>
      <c r="AL39" s="15">
        <f t="shared" si="15"/>
        <v>0</v>
      </c>
      <c r="AM39" s="15" t="s">
        <v>285</v>
      </c>
      <c r="AN39" s="15">
        <f t="shared" si="16"/>
        <v>0</v>
      </c>
      <c r="AO39" s="15" t="s">
        <v>12</v>
      </c>
      <c r="AP39" s="15">
        <f t="shared" si="17"/>
        <v>0</v>
      </c>
      <c r="AQ39" s="15" t="s">
        <v>12</v>
      </c>
      <c r="AR39" s="15">
        <f t="shared" si="18"/>
        <v>1</v>
      </c>
      <c r="AS39" s="15" t="s">
        <v>285</v>
      </c>
      <c r="AT39" s="15">
        <f t="shared" si="19"/>
        <v>0</v>
      </c>
      <c r="AU39" s="15" t="s">
        <v>284</v>
      </c>
      <c r="AV39" s="15">
        <f t="shared" si="20"/>
        <v>0</v>
      </c>
      <c r="AW39" s="15" t="s">
        <v>12</v>
      </c>
      <c r="AX39" s="15">
        <f t="shared" si="21"/>
        <v>1</v>
      </c>
      <c r="AY39" s="15" t="s">
        <v>12</v>
      </c>
      <c r="AZ39" s="15">
        <f t="shared" si="22"/>
        <v>0</v>
      </c>
      <c r="BA39" s="15" t="s">
        <v>12</v>
      </c>
      <c r="BB39" s="15">
        <f t="shared" si="23"/>
        <v>0</v>
      </c>
      <c r="BC39" s="15" t="s">
        <v>12</v>
      </c>
      <c r="BD39" s="15">
        <f t="shared" si="24"/>
        <v>1</v>
      </c>
      <c r="BE39" s="15" t="s">
        <v>285</v>
      </c>
      <c r="BF39" s="15">
        <f t="shared" si="25"/>
        <v>0</v>
      </c>
      <c r="BG39" s="15" t="s">
        <v>12</v>
      </c>
      <c r="BH39" s="15">
        <f t="shared" si="26"/>
        <v>0</v>
      </c>
      <c r="BI39" s="15" t="s">
        <v>12</v>
      </c>
      <c r="BJ39" s="15">
        <f t="shared" si="27"/>
        <v>0</v>
      </c>
      <c r="BK39" s="15" t="s">
        <v>284</v>
      </c>
      <c r="BL39" s="15">
        <f t="shared" si="28"/>
        <v>0</v>
      </c>
      <c r="BM39" s="15" t="s">
        <v>12</v>
      </c>
      <c r="BN39" s="15">
        <f t="shared" si="29"/>
        <v>0</v>
      </c>
      <c r="BO39" s="15" t="s">
        <v>283</v>
      </c>
      <c r="BP39" s="15">
        <f t="shared" si="30"/>
        <v>0</v>
      </c>
      <c r="BQ39" s="15" t="s">
        <v>12</v>
      </c>
      <c r="BR39" s="15">
        <f t="shared" si="31"/>
        <v>0</v>
      </c>
      <c r="BS39" s="15" t="s">
        <v>283</v>
      </c>
      <c r="BT39" s="15">
        <f t="shared" si="32"/>
        <v>1</v>
      </c>
      <c r="BU39" s="15" t="s">
        <v>282</v>
      </c>
      <c r="BV39" s="15">
        <f t="shared" si="33"/>
        <v>0</v>
      </c>
      <c r="BW39" s="15" t="s">
        <v>12</v>
      </c>
      <c r="BX39" s="15">
        <f t="shared" si="34"/>
        <v>0</v>
      </c>
      <c r="BY39" s="15" t="s">
        <v>283</v>
      </c>
      <c r="BZ39" s="15">
        <f t="shared" si="35"/>
        <v>0</v>
      </c>
      <c r="CA39" s="15" t="s">
        <v>284</v>
      </c>
      <c r="CB39" s="15">
        <f t="shared" si="36"/>
        <v>1</v>
      </c>
      <c r="CC39" s="15" t="s">
        <v>284</v>
      </c>
      <c r="CD39" s="15">
        <f t="shared" si="37"/>
        <v>0</v>
      </c>
      <c r="CE39" s="15" t="s">
        <v>12</v>
      </c>
      <c r="CF39" s="15">
        <f t="shared" si="38"/>
        <v>1</v>
      </c>
      <c r="CG39" s="15" t="s">
        <v>285</v>
      </c>
      <c r="CH39" s="15">
        <f t="shared" si="39"/>
        <v>0</v>
      </c>
      <c r="CI39" s="15">
        <v>0</v>
      </c>
      <c r="CJ39" s="15">
        <v>3</v>
      </c>
      <c r="CK39" s="15">
        <v>0</v>
      </c>
      <c r="CL39" s="15">
        <v>0</v>
      </c>
      <c r="CM39" s="15">
        <v>0</v>
      </c>
      <c r="CN39" s="9">
        <f t="shared" si="43"/>
        <v>11</v>
      </c>
      <c r="CO39" s="15">
        <f t="shared" si="41"/>
        <v>29</v>
      </c>
      <c r="CP39" s="164">
        <f t="shared" si="44"/>
        <v>3</v>
      </c>
      <c r="CQ39" s="165">
        <f>CN39*'DATA GURU'!$C$30+CP39</f>
        <v>22.25</v>
      </c>
      <c r="CR39" s="220" t="str">
        <f>IF(CQ39&gt;='DATA GURU'!$C$20+20,"BAIK SEKALI",IF(CQ39&gt;='DATA GURU'!$C$20,"BAIK ",IF(CQ39&gt;='DATA GURU'!$C$20-10,"CUKUP",IF(CQ39&gt;='DATA GURU'!$C$20-20,"KURANG",IF(CQ39&lt;='DATA GURU'!$C$20-20,"KURANG SEKALI")))))</f>
        <v>KURANG SEKALI</v>
      </c>
      <c r="CS39" s="15">
        <v>10</v>
      </c>
    </row>
    <row r="40" spans="1:97" x14ac:dyDescent="0.25">
      <c r="A40" s="3">
        <v>25</v>
      </c>
      <c r="B40" s="167" t="s">
        <v>186</v>
      </c>
      <c r="C40" s="99" t="s">
        <v>75</v>
      </c>
      <c r="D40" s="100" t="s">
        <v>76</v>
      </c>
      <c r="G40" s="15" t="s">
        <v>284</v>
      </c>
      <c r="H40" s="15">
        <f t="shared" si="0"/>
        <v>0</v>
      </c>
      <c r="I40" s="15" t="s">
        <v>283</v>
      </c>
      <c r="J40" s="15">
        <f t="shared" si="1"/>
        <v>1</v>
      </c>
      <c r="K40" s="15" t="s">
        <v>283</v>
      </c>
      <c r="L40" s="15">
        <f t="shared" si="2"/>
        <v>0</v>
      </c>
      <c r="M40" s="15" t="s">
        <v>284</v>
      </c>
      <c r="N40" s="15">
        <f t="shared" si="3"/>
        <v>0</v>
      </c>
      <c r="O40" s="15" t="s">
        <v>285</v>
      </c>
      <c r="P40" s="15">
        <f t="shared" si="4"/>
        <v>0</v>
      </c>
      <c r="Q40" s="15" t="s">
        <v>282</v>
      </c>
      <c r="R40" s="15">
        <f t="shared" si="5"/>
        <v>1</v>
      </c>
      <c r="S40" s="15" t="s">
        <v>12</v>
      </c>
      <c r="T40" s="15">
        <f t="shared" si="6"/>
        <v>0</v>
      </c>
      <c r="U40" s="15" t="s">
        <v>12</v>
      </c>
      <c r="V40" s="15">
        <f t="shared" si="7"/>
        <v>0</v>
      </c>
      <c r="W40" s="15" t="s">
        <v>282</v>
      </c>
      <c r="X40" s="15">
        <f t="shared" si="8"/>
        <v>0</v>
      </c>
      <c r="Y40" s="15" t="s">
        <v>283</v>
      </c>
      <c r="Z40" s="15">
        <f t="shared" si="9"/>
        <v>0</v>
      </c>
      <c r="AA40" s="15" t="s">
        <v>285</v>
      </c>
      <c r="AB40" s="15">
        <f t="shared" si="10"/>
        <v>0</v>
      </c>
      <c r="AC40" s="15" t="s">
        <v>282</v>
      </c>
      <c r="AD40" s="15">
        <f t="shared" si="11"/>
        <v>1</v>
      </c>
      <c r="AE40" s="15" t="s">
        <v>285</v>
      </c>
      <c r="AF40" s="15">
        <f t="shared" si="12"/>
        <v>0</v>
      </c>
      <c r="AG40" s="15" t="s">
        <v>285</v>
      </c>
      <c r="AH40" s="15">
        <f t="shared" si="13"/>
        <v>0</v>
      </c>
      <c r="AI40" s="15" t="s">
        <v>285</v>
      </c>
      <c r="AJ40" s="15">
        <f t="shared" si="14"/>
        <v>1</v>
      </c>
      <c r="AK40" s="15" t="s">
        <v>282</v>
      </c>
      <c r="AL40" s="15">
        <f t="shared" si="15"/>
        <v>0</v>
      </c>
      <c r="AM40" s="15" t="s">
        <v>285</v>
      </c>
      <c r="AN40" s="15">
        <f t="shared" si="16"/>
        <v>0</v>
      </c>
      <c r="AO40" s="15" t="s">
        <v>282</v>
      </c>
      <c r="AP40" s="15">
        <f t="shared" si="17"/>
        <v>0</v>
      </c>
      <c r="AQ40" s="15" t="s">
        <v>12</v>
      </c>
      <c r="AR40" s="15">
        <f t="shared" si="18"/>
        <v>1</v>
      </c>
      <c r="AS40" s="15" t="s">
        <v>284</v>
      </c>
      <c r="AT40" s="15">
        <f t="shared" si="19"/>
        <v>0</v>
      </c>
      <c r="AU40" s="15" t="s">
        <v>284</v>
      </c>
      <c r="AV40" s="15">
        <f t="shared" si="20"/>
        <v>0</v>
      </c>
      <c r="AW40" s="15" t="s">
        <v>282</v>
      </c>
      <c r="AX40" s="15">
        <f t="shared" si="21"/>
        <v>0</v>
      </c>
      <c r="AY40" s="15" t="s">
        <v>283</v>
      </c>
      <c r="AZ40" s="15">
        <f t="shared" si="22"/>
        <v>0</v>
      </c>
      <c r="BA40" s="15" t="s">
        <v>283</v>
      </c>
      <c r="BB40" s="15">
        <f t="shared" si="23"/>
        <v>0</v>
      </c>
      <c r="BC40" s="15" t="s">
        <v>12</v>
      </c>
      <c r="BD40" s="15">
        <f t="shared" si="24"/>
        <v>1</v>
      </c>
      <c r="BE40" s="15" t="s">
        <v>284</v>
      </c>
      <c r="BF40" s="15">
        <f t="shared" si="25"/>
        <v>1</v>
      </c>
      <c r="BG40" s="15" t="s">
        <v>285</v>
      </c>
      <c r="BH40" s="15">
        <f t="shared" si="26"/>
        <v>1</v>
      </c>
      <c r="BI40" s="15" t="s">
        <v>282</v>
      </c>
      <c r="BJ40" s="15">
        <f t="shared" si="27"/>
        <v>1</v>
      </c>
      <c r="BK40" s="15" t="s">
        <v>284</v>
      </c>
      <c r="BL40" s="15">
        <f t="shared" si="28"/>
        <v>0</v>
      </c>
      <c r="BM40" s="15" t="s">
        <v>284</v>
      </c>
      <c r="BN40" s="15">
        <f t="shared" si="29"/>
        <v>1</v>
      </c>
      <c r="BO40" s="15" t="s">
        <v>283</v>
      </c>
      <c r="BP40" s="15">
        <f t="shared" si="30"/>
        <v>0</v>
      </c>
      <c r="BQ40" s="15" t="s">
        <v>12</v>
      </c>
      <c r="BR40" s="15">
        <f t="shared" si="31"/>
        <v>0</v>
      </c>
      <c r="BS40" s="15" t="s">
        <v>283</v>
      </c>
      <c r="BT40" s="15">
        <f t="shared" si="32"/>
        <v>1</v>
      </c>
      <c r="BU40" s="15" t="s">
        <v>12</v>
      </c>
      <c r="BV40" s="15">
        <f t="shared" si="33"/>
        <v>1</v>
      </c>
      <c r="BW40" s="15" t="s">
        <v>282</v>
      </c>
      <c r="BX40" s="15">
        <f t="shared" si="34"/>
        <v>0</v>
      </c>
      <c r="BY40" s="15" t="s">
        <v>283</v>
      </c>
      <c r="BZ40" s="15">
        <f t="shared" si="35"/>
        <v>0</v>
      </c>
      <c r="CA40" s="15" t="s">
        <v>285</v>
      </c>
      <c r="CB40" s="15">
        <f t="shared" si="36"/>
        <v>0</v>
      </c>
      <c r="CC40" s="15" t="s">
        <v>284</v>
      </c>
      <c r="CD40" s="15">
        <f t="shared" si="37"/>
        <v>0</v>
      </c>
      <c r="CE40" s="15" t="s">
        <v>284</v>
      </c>
      <c r="CF40" s="15">
        <f t="shared" si="38"/>
        <v>0</v>
      </c>
      <c r="CG40" s="15" t="s">
        <v>282</v>
      </c>
      <c r="CH40" s="15">
        <f t="shared" si="39"/>
        <v>0</v>
      </c>
      <c r="CI40" s="15">
        <v>3</v>
      </c>
      <c r="CJ40" s="15">
        <v>6</v>
      </c>
      <c r="CK40" s="15">
        <v>2</v>
      </c>
      <c r="CL40" s="15">
        <v>1</v>
      </c>
      <c r="CM40" s="15">
        <v>0</v>
      </c>
      <c r="CN40" s="9">
        <f t="shared" si="43"/>
        <v>12</v>
      </c>
      <c r="CO40" s="15">
        <f t="shared" si="41"/>
        <v>28</v>
      </c>
      <c r="CP40" s="164">
        <f t="shared" si="44"/>
        <v>12</v>
      </c>
      <c r="CQ40" s="165">
        <f>CN40*'DATA GURU'!$C$30+CP40</f>
        <v>33</v>
      </c>
      <c r="CR40" s="220" t="str">
        <f>IF(CQ40&gt;='DATA GURU'!$C$20+20,"BAIK SEKALI",IF(CQ40&gt;='DATA GURU'!$C$20,"BAIK ",IF(CQ40&gt;='DATA GURU'!$C$20-10,"CUKUP",IF(CQ40&gt;='DATA GURU'!$C$20-20,"KURANG",IF(CQ40&lt;='DATA GURU'!$C$20-20,"KURANG SEKALI")))))</f>
        <v>KURANG SEKALI</v>
      </c>
      <c r="CS40" s="15">
        <v>10</v>
      </c>
    </row>
    <row r="41" spans="1:97" x14ac:dyDescent="0.25">
      <c r="A41" s="1">
        <v>26</v>
      </c>
      <c r="B41" s="167" t="s">
        <v>187</v>
      </c>
      <c r="C41" s="99" t="s">
        <v>75</v>
      </c>
      <c r="D41" s="100" t="s">
        <v>76</v>
      </c>
      <c r="G41" s="15" t="s">
        <v>284</v>
      </c>
      <c r="H41" s="15">
        <f t="shared" si="0"/>
        <v>0</v>
      </c>
      <c r="I41" s="15" t="s">
        <v>282</v>
      </c>
      <c r="J41" s="15">
        <f t="shared" si="1"/>
        <v>0</v>
      </c>
      <c r="K41" s="15" t="s">
        <v>283</v>
      </c>
      <c r="L41" s="15">
        <f t="shared" si="2"/>
        <v>0</v>
      </c>
      <c r="M41" s="15" t="s">
        <v>282</v>
      </c>
      <c r="N41" s="15">
        <f t="shared" si="3"/>
        <v>1</v>
      </c>
      <c r="O41" s="15" t="s">
        <v>284</v>
      </c>
      <c r="P41" s="15">
        <f t="shared" si="4"/>
        <v>0</v>
      </c>
      <c r="Q41" s="15" t="s">
        <v>282</v>
      </c>
      <c r="R41" s="15">
        <f t="shared" si="5"/>
        <v>1</v>
      </c>
      <c r="S41" s="15" t="s">
        <v>284</v>
      </c>
      <c r="T41" s="15">
        <f t="shared" si="6"/>
        <v>0</v>
      </c>
      <c r="U41" s="15" t="s">
        <v>282</v>
      </c>
      <c r="V41" s="15">
        <f t="shared" si="7"/>
        <v>0</v>
      </c>
      <c r="W41" s="15" t="s">
        <v>282</v>
      </c>
      <c r="X41" s="15">
        <f t="shared" si="8"/>
        <v>0</v>
      </c>
      <c r="Y41" s="15" t="s">
        <v>284</v>
      </c>
      <c r="Z41" s="15">
        <f t="shared" si="9"/>
        <v>1</v>
      </c>
      <c r="AA41" s="15" t="s">
        <v>283</v>
      </c>
      <c r="AB41" s="15">
        <f t="shared" si="10"/>
        <v>1</v>
      </c>
      <c r="AC41" s="15" t="s">
        <v>282</v>
      </c>
      <c r="AD41" s="15">
        <f t="shared" si="11"/>
        <v>1</v>
      </c>
      <c r="AE41" s="15" t="s">
        <v>283</v>
      </c>
      <c r="AF41" s="15">
        <f t="shared" si="12"/>
        <v>0</v>
      </c>
      <c r="AG41" s="15" t="s">
        <v>282</v>
      </c>
      <c r="AH41" s="15">
        <f t="shared" si="13"/>
        <v>1</v>
      </c>
      <c r="AI41" s="15" t="s">
        <v>285</v>
      </c>
      <c r="AJ41" s="15">
        <f t="shared" si="14"/>
        <v>1</v>
      </c>
      <c r="AK41" s="15" t="s">
        <v>284</v>
      </c>
      <c r="AL41" s="15">
        <f t="shared" si="15"/>
        <v>1</v>
      </c>
      <c r="AM41" s="15" t="s">
        <v>283</v>
      </c>
      <c r="AN41" s="15">
        <f t="shared" si="16"/>
        <v>0</v>
      </c>
      <c r="AO41" s="15" t="s">
        <v>12</v>
      </c>
      <c r="AP41" s="15">
        <f t="shared" si="17"/>
        <v>0</v>
      </c>
      <c r="AQ41" s="15" t="s">
        <v>12</v>
      </c>
      <c r="AR41" s="15">
        <f t="shared" si="18"/>
        <v>1</v>
      </c>
      <c r="AS41" s="15" t="s">
        <v>12</v>
      </c>
      <c r="AT41" s="15">
        <f t="shared" si="19"/>
        <v>1</v>
      </c>
      <c r="AU41" s="15" t="s">
        <v>282</v>
      </c>
      <c r="AV41" s="15">
        <f t="shared" si="20"/>
        <v>0</v>
      </c>
      <c r="AW41" s="15" t="s">
        <v>12</v>
      </c>
      <c r="AX41" s="15">
        <f t="shared" si="21"/>
        <v>1</v>
      </c>
      <c r="AY41" s="15" t="s">
        <v>284</v>
      </c>
      <c r="AZ41" s="15">
        <f t="shared" si="22"/>
        <v>1</v>
      </c>
      <c r="BA41" s="15" t="s">
        <v>12</v>
      </c>
      <c r="BB41" s="15">
        <f t="shared" si="23"/>
        <v>0</v>
      </c>
      <c r="BC41" s="15" t="s">
        <v>12</v>
      </c>
      <c r="BD41" s="15">
        <f t="shared" si="24"/>
        <v>1</v>
      </c>
      <c r="BE41" s="15" t="s">
        <v>284</v>
      </c>
      <c r="BF41" s="15">
        <f t="shared" si="25"/>
        <v>1</v>
      </c>
      <c r="BG41" s="15" t="s">
        <v>282</v>
      </c>
      <c r="BH41" s="15">
        <f t="shared" si="26"/>
        <v>0</v>
      </c>
      <c r="BI41" s="15" t="s">
        <v>12</v>
      </c>
      <c r="BJ41" s="15">
        <f t="shared" si="27"/>
        <v>0</v>
      </c>
      <c r="BK41" s="15" t="s">
        <v>285</v>
      </c>
      <c r="BL41" s="15">
        <f t="shared" si="28"/>
        <v>0</v>
      </c>
      <c r="BM41" s="15" t="s">
        <v>284</v>
      </c>
      <c r="BN41" s="15">
        <f t="shared" si="29"/>
        <v>1</v>
      </c>
      <c r="BO41" s="15" t="s">
        <v>12</v>
      </c>
      <c r="BP41" s="15">
        <f t="shared" si="30"/>
        <v>1</v>
      </c>
      <c r="BQ41" s="15" t="s">
        <v>283</v>
      </c>
      <c r="BR41" s="15">
        <f t="shared" si="31"/>
        <v>1</v>
      </c>
      <c r="BS41" s="15" t="s">
        <v>283</v>
      </c>
      <c r="BT41" s="15">
        <f t="shared" si="32"/>
        <v>1</v>
      </c>
      <c r="BU41" s="15" t="s">
        <v>12</v>
      </c>
      <c r="BV41" s="15">
        <f t="shared" si="33"/>
        <v>1</v>
      </c>
      <c r="BW41" s="15" t="s">
        <v>282</v>
      </c>
      <c r="BX41" s="15">
        <f t="shared" si="34"/>
        <v>0</v>
      </c>
      <c r="BY41" s="15" t="s">
        <v>282</v>
      </c>
      <c r="BZ41" s="15">
        <f t="shared" si="35"/>
        <v>1</v>
      </c>
      <c r="CA41" s="15" t="s">
        <v>284</v>
      </c>
      <c r="CB41" s="15">
        <f t="shared" si="36"/>
        <v>1</v>
      </c>
      <c r="CC41" s="15" t="s">
        <v>284</v>
      </c>
      <c r="CD41" s="15">
        <f t="shared" si="37"/>
        <v>0</v>
      </c>
      <c r="CE41" s="15" t="s">
        <v>12</v>
      </c>
      <c r="CF41" s="15">
        <f t="shared" si="38"/>
        <v>1</v>
      </c>
      <c r="CG41" s="15" t="s">
        <v>283</v>
      </c>
      <c r="CH41" s="15">
        <f t="shared" si="39"/>
        <v>0</v>
      </c>
      <c r="CI41" s="15">
        <v>4</v>
      </c>
      <c r="CJ41" s="15">
        <v>7</v>
      </c>
      <c r="CK41" s="15">
        <v>0</v>
      </c>
      <c r="CL41" s="15">
        <v>0</v>
      </c>
      <c r="CM41" s="15">
        <v>5</v>
      </c>
      <c r="CN41" s="9">
        <f t="shared" si="43"/>
        <v>22</v>
      </c>
      <c r="CO41" s="15">
        <f t="shared" si="41"/>
        <v>18</v>
      </c>
      <c r="CP41" s="164">
        <f t="shared" si="44"/>
        <v>16</v>
      </c>
      <c r="CQ41" s="165">
        <f>CN41*'DATA GURU'!$C$30+CP41</f>
        <v>54.5</v>
      </c>
      <c r="CR41" s="220" t="str">
        <f>IF(CQ41&gt;='DATA GURU'!$C$20+20,"BAIK SEKALI",IF(CQ41&gt;='DATA GURU'!$C$20,"BAIK ",IF(CQ41&gt;='DATA GURU'!$C$20-10,"CUKUP",IF(CQ41&gt;='DATA GURU'!$C$20-20,"KURANG",IF(CQ41&lt;='DATA GURU'!$C$20-20,"KURANG SEKALI")))))</f>
        <v>CUKUP</v>
      </c>
      <c r="CS41" s="15">
        <v>10</v>
      </c>
    </row>
    <row r="42" spans="1:97" x14ac:dyDescent="0.25">
      <c r="A42" s="3">
        <v>27</v>
      </c>
      <c r="B42" s="169" t="s">
        <v>188</v>
      </c>
      <c r="C42" s="99" t="s">
        <v>75</v>
      </c>
      <c r="D42" s="100" t="s">
        <v>76</v>
      </c>
      <c r="G42" s="15" t="s">
        <v>282</v>
      </c>
      <c r="H42" s="15">
        <f t="shared" si="0"/>
        <v>1</v>
      </c>
      <c r="I42" s="15" t="s">
        <v>12</v>
      </c>
      <c r="J42" s="15">
        <f t="shared" si="1"/>
        <v>0</v>
      </c>
      <c r="K42" s="15" t="s">
        <v>282</v>
      </c>
      <c r="L42" s="15">
        <f t="shared" si="2"/>
        <v>0</v>
      </c>
      <c r="M42" s="15" t="s">
        <v>284</v>
      </c>
      <c r="N42" s="15">
        <f t="shared" si="3"/>
        <v>0</v>
      </c>
      <c r="O42" s="15" t="s">
        <v>285</v>
      </c>
      <c r="P42" s="15">
        <f t="shared" si="4"/>
        <v>0</v>
      </c>
      <c r="Q42" s="15" t="s">
        <v>283</v>
      </c>
      <c r="R42" s="15">
        <f t="shared" si="5"/>
        <v>0</v>
      </c>
      <c r="S42" s="15" t="s">
        <v>12</v>
      </c>
      <c r="T42" s="15">
        <f t="shared" si="6"/>
        <v>0</v>
      </c>
      <c r="U42" s="15" t="s">
        <v>285</v>
      </c>
      <c r="V42" s="15">
        <f t="shared" si="7"/>
        <v>1</v>
      </c>
      <c r="W42" s="15" t="s">
        <v>282</v>
      </c>
      <c r="X42" s="15">
        <f t="shared" si="8"/>
        <v>0</v>
      </c>
      <c r="Y42" s="15" t="s">
        <v>12</v>
      </c>
      <c r="Z42" s="15">
        <f t="shared" si="9"/>
        <v>0</v>
      </c>
      <c r="AA42" s="15" t="s">
        <v>285</v>
      </c>
      <c r="AB42" s="15">
        <f t="shared" si="10"/>
        <v>0</v>
      </c>
      <c r="AC42" s="15" t="s">
        <v>285</v>
      </c>
      <c r="AD42" s="15">
        <f t="shared" si="11"/>
        <v>0</v>
      </c>
      <c r="AE42" s="15" t="s">
        <v>283</v>
      </c>
      <c r="AF42" s="15">
        <f t="shared" si="12"/>
        <v>0</v>
      </c>
      <c r="AG42" s="15" t="s">
        <v>282</v>
      </c>
      <c r="AH42" s="15">
        <f t="shared" si="13"/>
        <v>1</v>
      </c>
      <c r="AI42" s="15" t="s">
        <v>285</v>
      </c>
      <c r="AJ42" s="15">
        <f t="shared" si="14"/>
        <v>1</v>
      </c>
      <c r="AK42" s="15" t="s">
        <v>12</v>
      </c>
      <c r="AL42" s="15">
        <f t="shared" si="15"/>
        <v>0</v>
      </c>
      <c r="AM42" s="15" t="s">
        <v>284</v>
      </c>
      <c r="AN42" s="15">
        <f t="shared" si="16"/>
        <v>0</v>
      </c>
      <c r="AO42" s="15" t="s">
        <v>282</v>
      </c>
      <c r="AP42" s="15">
        <f t="shared" si="17"/>
        <v>0</v>
      </c>
      <c r="AQ42" s="15" t="s">
        <v>12</v>
      </c>
      <c r="AR42" s="15">
        <f t="shared" si="18"/>
        <v>1</v>
      </c>
      <c r="AS42" s="15" t="s">
        <v>285</v>
      </c>
      <c r="AT42" s="15">
        <f t="shared" si="19"/>
        <v>0</v>
      </c>
      <c r="AU42" s="15" t="s">
        <v>12</v>
      </c>
      <c r="AV42" s="15">
        <f t="shared" si="20"/>
        <v>1</v>
      </c>
      <c r="AW42" s="15" t="s">
        <v>285</v>
      </c>
      <c r="AX42" s="15">
        <f t="shared" si="21"/>
        <v>0</v>
      </c>
      <c r="AY42" s="15" t="s">
        <v>12</v>
      </c>
      <c r="AZ42" s="15">
        <f t="shared" si="22"/>
        <v>0</v>
      </c>
      <c r="BA42" s="15" t="s">
        <v>283</v>
      </c>
      <c r="BB42" s="15">
        <f t="shared" si="23"/>
        <v>0</v>
      </c>
      <c r="BC42" s="15" t="s">
        <v>284</v>
      </c>
      <c r="BD42" s="15">
        <f t="shared" si="24"/>
        <v>0</v>
      </c>
      <c r="BE42" s="15" t="s">
        <v>284</v>
      </c>
      <c r="BF42" s="15">
        <f t="shared" si="25"/>
        <v>1</v>
      </c>
      <c r="BG42" s="15" t="s">
        <v>12</v>
      </c>
      <c r="BH42" s="15">
        <f t="shared" si="26"/>
        <v>0</v>
      </c>
      <c r="BI42" s="15" t="s">
        <v>285</v>
      </c>
      <c r="BJ42" s="15">
        <f t="shared" si="27"/>
        <v>0</v>
      </c>
      <c r="BK42" s="15" t="s">
        <v>283</v>
      </c>
      <c r="BL42" s="15">
        <f t="shared" si="28"/>
        <v>1</v>
      </c>
      <c r="BM42" s="15" t="s">
        <v>283</v>
      </c>
      <c r="BN42" s="15">
        <f t="shared" si="29"/>
        <v>0</v>
      </c>
      <c r="BO42" s="15" t="s">
        <v>12</v>
      </c>
      <c r="BP42" s="15">
        <f t="shared" si="30"/>
        <v>1</v>
      </c>
      <c r="BQ42" s="15" t="s">
        <v>284</v>
      </c>
      <c r="BR42" s="15">
        <f t="shared" si="31"/>
        <v>0</v>
      </c>
      <c r="BS42" s="15" t="s">
        <v>283</v>
      </c>
      <c r="BT42" s="15">
        <f t="shared" si="32"/>
        <v>1</v>
      </c>
      <c r="BU42" s="15" t="s">
        <v>12</v>
      </c>
      <c r="BV42" s="15">
        <f t="shared" si="33"/>
        <v>1</v>
      </c>
      <c r="BW42" s="15" t="s">
        <v>285</v>
      </c>
      <c r="BX42" s="15">
        <f t="shared" si="34"/>
        <v>1</v>
      </c>
      <c r="BY42" s="15" t="s">
        <v>283</v>
      </c>
      <c r="BZ42" s="15">
        <f t="shared" si="35"/>
        <v>0</v>
      </c>
      <c r="CA42" s="15" t="s">
        <v>285</v>
      </c>
      <c r="CB42" s="15">
        <f t="shared" si="36"/>
        <v>0</v>
      </c>
      <c r="CC42" s="15" t="s">
        <v>282</v>
      </c>
      <c r="CD42" s="15">
        <f t="shared" si="37"/>
        <v>1</v>
      </c>
      <c r="CE42" s="15" t="s">
        <v>282</v>
      </c>
      <c r="CF42" s="15">
        <f t="shared" si="38"/>
        <v>0</v>
      </c>
      <c r="CG42" s="15" t="s">
        <v>12</v>
      </c>
      <c r="CH42" s="15">
        <f t="shared" si="39"/>
        <v>1</v>
      </c>
      <c r="CI42" s="15">
        <v>2</v>
      </c>
      <c r="CJ42" s="15">
        <v>4</v>
      </c>
      <c r="CK42" s="15">
        <v>3</v>
      </c>
      <c r="CL42" s="15">
        <v>1</v>
      </c>
      <c r="CM42" s="15">
        <v>4</v>
      </c>
      <c r="CN42" s="9">
        <f t="shared" si="43"/>
        <v>14</v>
      </c>
      <c r="CO42" s="15">
        <f t="shared" si="41"/>
        <v>26</v>
      </c>
      <c r="CP42" s="164">
        <f t="shared" si="44"/>
        <v>14</v>
      </c>
      <c r="CQ42" s="165">
        <f>CN42*'DATA GURU'!$C$30+CP42</f>
        <v>38.5</v>
      </c>
      <c r="CR42" s="220" t="str">
        <f>IF(CQ42&gt;='DATA GURU'!$C$20+20,"BAIK SEKALI",IF(CQ42&gt;='DATA GURU'!$C$20,"BAIK ",IF(CQ42&gt;='DATA GURU'!$C$20-10,"CUKUP",IF(CQ42&gt;='DATA GURU'!$C$20-20,"KURANG",IF(CQ42&lt;='DATA GURU'!$C$20-20,"KURANG SEKALI")))))</f>
        <v>KURANG</v>
      </c>
      <c r="CS42" s="15">
        <v>6</v>
      </c>
    </row>
    <row r="43" spans="1:97" x14ac:dyDescent="0.25">
      <c r="A43" s="1">
        <v>28</v>
      </c>
      <c r="B43" s="167" t="s">
        <v>189</v>
      </c>
      <c r="C43" s="99" t="s">
        <v>75</v>
      </c>
      <c r="D43" s="100" t="s">
        <v>76</v>
      </c>
      <c r="G43" s="15" t="s">
        <v>282</v>
      </c>
      <c r="H43" s="15">
        <f t="shared" si="0"/>
        <v>1</v>
      </c>
      <c r="I43" s="15" t="s">
        <v>285</v>
      </c>
      <c r="J43" s="15">
        <f t="shared" si="1"/>
        <v>0</v>
      </c>
      <c r="K43" s="15" t="s">
        <v>283</v>
      </c>
      <c r="L43" s="15">
        <f t="shared" si="2"/>
        <v>0</v>
      </c>
      <c r="M43" s="15" t="s">
        <v>282</v>
      </c>
      <c r="N43" s="15">
        <f t="shared" si="3"/>
        <v>1</v>
      </c>
      <c r="O43" s="15" t="s">
        <v>282</v>
      </c>
      <c r="P43" s="15">
        <f t="shared" si="4"/>
        <v>0</v>
      </c>
      <c r="Q43" s="15" t="s">
        <v>12</v>
      </c>
      <c r="R43" s="15">
        <f t="shared" si="5"/>
        <v>0</v>
      </c>
      <c r="S43" s="15" t="s">
        <v>283</v>
      </c>
      <c r="T43" s="15">
        <f t="shared" si="6"/>
        <v>0</v>
      </c>
      <c r="U43" s="15" t="s">
        <v>282</v>
      </c>
      <c r="V43" s="15">
        <f t="shared" si="7"/>
        <v>0</v>
      </c>
      <c r="W43" s="15" t="s">
        <v>283</v>
      </c>
      <c r="X43" s="15">
        <f t="shared" si="8"/>
        <v>1</v>
      </c>
      <c r="Y43" s="15" t="s">
        <v>284</v>
      </c>
      <c r="Z43" s="15">
        <f t="shared" si="9"/>
        <v>1</v>
      </c>
      <c r="AA43" s="15" t="s">
        <v>283</v>
      </c>
      <c r="AB43" s="15">
        <f t="shared" si="10"/>
        <v>1</v>
      </c>
      <c r="AC43" s="15" t="s">
        <v>282</v>
      </c>
      <c r="AD43" s="15">
        <f t="shared" si="11"/>
        <v>1</v>
      </c>
      <c r="AE43" s="15" t="s">
        <v>282</v>
      </c>
      <c r="AF43" s="15">
        <f t="shared" si="12"/>
        <v>0</v>
      </c>
      <c r="AG43" s="15" t="s">
        <v>282</v>
      </c>
      <c r="AH43" s="15">
        <f t="shared" si="13"/>
        <v>1</v>
      </c>
      <c r="AI43" s="15" t="s">
        <v>285</v>
      </c>
      <c r="AJ43" s="15">
        <f t="shared" si="14"/>
        <v>1</v>
      </c>
      <c r="AK43" s="15" t="s">
        <v>284</v>
      </c>
      <c r="AL43" s="15">
        <f t="shared" si="15"/>
        <v>1</v>
      </c>
      <c r="AM43" s="15" t="s">
        <v>12</v>
      </c>
      <c r="AN43" s="15">
        <f t="shared" si="16"/>
        <v>1</v>
      </c>
      <c r="AO43" s="15" t="s">
        <v>282</v>
      </c>
      <c r="AP43" s="15">
        <f t="shared" si="17"/>
        <v>0</v>
      </c>
      <c r="AQ43" s="15" t="s">
        <v>12</v>
      </c>
      <c r="AR43" s="15">
        <f t="shared" si="18"/>
        <v>1</v>
      </c>
      <c r="AS43" s="15" t="s">
        <v>12</v>
      </c>
      <c r="AT43" s="15">
        <f t="shared" si="19"/>
        <v>1</v>
      </c>
      <c r="AU43" s="15" t="s">
        <v>284</v>
      </c>
      <c r="AV43" s="15">
        <f t="shared" si="20"/>
        <v>0</v>
      </c>
      <c r="AW43" s="15" t="s">
        <v>285</v>
      </c>
      <c r="AX43" s="15">
        <f t="shared" si="21"/>
        <v>0</v>
      </c>
      <c r="AY43" s="15" t="s">
        <v>284</v>
      </c>
      <c r="AZ43" s="15">
        <f t="shared" si="22"/>
        <v>1</v>
      </c>
      <c r="BA43" s="15" t="s">
        <v>284</v>
      </c>
      <c r="BB43" s="15">
        <f t="shared" si="23"/>
        <v>1</v>
      </c>
      <c r="BC43" s="15" t="s">
        <v>12</v>
      </c>
      <c r="BD43" s="15">
        <f t="shared" si="24"/>
        <v>1</v>
      </c>
      <c r="BE43" s="15" t="s">
        <v>285</v>
      </c>
      <c r="BF43" s="15">
        <f t="shared" si="25"/>
        <v>0</v>
      </c>
      <c r="BG43" s="15" t="s">
        <v>12</v>
      </c>
      <c r="BH43" s="15">
        <f t="shared" si="26"/>
        <v>0</v>
      </c>
      <c r="BI43" s="15" t="s">
        <v>282</v>
      </c>
      <c r="BJ43" s="15">
        <f t="shared" si="27"/>
        <v>1</v>
      </c>
      <c r="BK43" s="15" t="s">
        <v>285</v>
      </c>
      <c r="BL43" s="15">
        <f t="shared" si="28"/>
        <v>0</v>
      </c>
      <c r="BM43" s="15" t="s">
        <v>284</v>
      </c>
      <c r="BN43" s="15">
        <f t="shared" si="29"/>
        <v>1</v>
      </c>
      <c r="BO43" s="15" t="s">
        <v>12</v>
      </c>
      <c r="BP43" s="15">
        <f t="shared" si="30"/>
        <v>1</v>
      </c>
      <c r="BQ43" s="15" t="s">
        <v>283</v>
      </c>
      <c r="BR43" s="15">
        <f t="shared" si="31"/>
        <v>1</v>
      </c>
      <c r="BS43" s="15" t="s">
        <v>283</v>
      </c>
      <c r="BT43" s="15">
        <f t="shared" si="32"/>
        <v>1</v>
      </c>
      <c r="BU43" s="15" t="s">
        <v>12</v>
      </c>
      <c r="BV43" s="15">
        <f t="shared" si="33"/>
        <v>1</v>
      </c>
      <c r="BW43" s="15" t="s">
        <v>284</v>
      </c>
      <c r="BX43" s="15">
        <f t="shared" si="34"/>
        <v>0</v>
      </c>
      <c r="BY43" s="15" t="s">
        <v>282</v>
      </c>
      <c r="BZ43" s="15">
        <f t="shared" si="35"/>
        <v>1</v>
      </c>
      <c r="CA43" s="15" t="s">
        <v>284</v>
      </c>
      <c r="CB43" s="15">
        <f t="shared" si="36"/>
        <v>1</v>
      </c>
      <c r="CC43" s="15" t="s">
        <v>282</v>
      </c>
      <c r="CD43" s="15">
        <f t="shared" si="37"/>
        <v>1</v>
      </c>
      <c r="CE43" s="15" t="s">
        <v>12</v>
      </c>
      <c r="CF43" s="15">
        <f t="shared" si="38"/>
        <v>1</v>
      </c>
      <c r="CG43" s="15" t="s">
        <v>284</v>
      </c>
      <c r="CH43" s="15">
        <f t="shared" si="39"/>
        <v>0</v>
      </c>
      <c r="CI43" s="15">
        <v>3</v>
      </c>
      <c r="CJ43" s="15">
        <v>6</v>
      </c>
      <c r="CK43" s="15">
        <v>3</v>
      </c>
      <c r="CL43" s="15">
        <v>1</v>
      </c>
      <c r="CM43" s="15">
        <v>3</v>
      </c>
      <c r="CN43" s="9">
        <f t="shared" si="43"/>
        <v>25</v>
      </c>
      <c r="CO43" s="15">
        <f t="shared" si="41"/>
        <v>15</v>
      </c>
      <c r="CP43" s="164">
        <f t="shared" si="44"/>
        <v>16</v>
      </c>
      <c r="CQ43" s="165">
        <f>CN43*'DATA GURU'!$C$30+CP43</f>
        <v>59.75</v>
      </c>
      <c r="CR43" s="220" t="str">
        <f>IF(CQ43&gt;='DATA GURU'!$C$20+20,"BAIK SEKALI",IF(CQ43&gt;='DATA GURU'!$C$20,"BAIK ",IF(CQ43&gt;='DATA GURU'!$C$20-10,"CUKUP",IF(CQ43&gt;='DATA GURU'!$C$20-20,"KURANG",IF(CQ43&lt;='DATA GURU'!$C$20-20,"KURANG SEKALI")))))</f>
        <v xml:space="preserve">BAIK </v>
      </c>
      <c r="CS43" s="15">
        <v>6</v>
      </c>
    </row>
    <row r="44" spans="1:97" x14ac:dyDescent="0.25">
      <c r="A44" s="3">
        <v>29</v>
      </c>
      <c r="B44" s="169" t="s">
        <v>190</v>
      </c>
      <c r="C44" s="99" t="s">
        <v>75</v>
      </c>
      <c r="D44" s="100" t="s">
        <v>76</v>
      </c>
      <c r="G44" s="15" t="s">
        <v>285</v>
      </c>
      <c r="H44" s="15">
        <f t="shared" si="0"/>
        <v>0</v>
      </c>
      <c r="I44" s="15" t="s">
        <v>282</v>
      </c>
      <c r="J44" s="15">
        <f t="shared" si="1"/>
        <v>0</v>
      </c>
      <c r="K44" s="15" t="s">
        <v>283</v>
      </c>
      <c r="L44" s="15">
        <f t="shared" si="2"/>
        <v>0</v>
      </c>
      <c r="M44" s="15" t="s">
        <v>282</v>
      </c>
      <c r="N44" s="15">
        <f t="shared" si="3"/>
        <v>1</v>
      </c>
      <c r="O44" s="15" t="s">
        <v>284</v>
      </c>
      <c r="P44" s="15">
        <f t="shared" si="4"/>
        <v>0</v>
      </c>
      <c r="Q44" s="15" t="s">
        <v>282</v>
      </c>
      <c r="R44" s="15">
        <f t="shared" si="5"/>
        <v>1</v>
      </c>
      <c r="S44" s="15" t="s">
        <v>12</v>
      </c>
      <c r="T44" s="15">
        <f t="shared" si="6"/>
        <v>0</v>
      </c>
      <c r="U44" s="15" t="s">
        <v>283</v>
      </c>
      <c r="V44" s="15">
        <f t="shared" si="7"/>
        <v>0</v>
      </c>
      <c r="W44" s="15" t="s">
        <v>283</v>
      </c>
      <c r="X44" s="15">
        <f t="shared" si="8"/>
        <v>1</v>
      </c>
      <c r="Y44" s="15" t="s">
        <v>284</v>
      </c>
      <c r="Z44" s="15">
        <f t="shared" si="9"/>
        <v>1</v>
      </c>
      <c r="AA44" s="15" t="s">
        <v>283</v>
      </c>
      <c r="AB44" s="15">
        <f t="shared" si="10"/>
        <v>1</v>
      </c>
      <c r="AC44" s="15" t="s">
        <v>282</v>
      </c>
      <c r="AD44" s="15">
        <f t="shared" si="11"/>
        <v>1</v>
      </c>
      <c r="AE44" s="15" t="s">
        <v>282</v>
      </c>
      <c r="AF44" s="15">
        <f t="shared" si="12"/>
        <v>0</v>
      </c>
      <c r="AG44" s="15" t="s">
        <v>282</v>
      </c>
      <c r="AH44" s="15">
        <f t="shared" si="13"/>
        <v>1</v>
      </c>
      <c r="AI44" s="15" t="s">
        <v>285</v>
      </c>
      <c r="AJ44" s="15">
        <f t="shared" si="14"/>
        <v>1</v>
      </c>
      <c r="AK44" s="15" t="s">
        <v>282</v>
      </c>
      <c r="AL44" s="15">
        <f t="shared" si="15"/>
        <v>0</v>
      </c>
      <c r="AM44" s="15" t="s">
        <v>12</v>
      </c>
      <c r="AN44" s="15">
        <f t="shared" si="16"/>
        <v>1</v>
      </c>
      <c r="AO44" s="15" t="s">
        <v>284</v>
      </c>
      <c r="AP44" s="15">
        <f t="shared" si="17"/>
        <v>0</v>
      </c>
      <c r="AQ44" s="15" t="s">
        <v>12</v>
      </c>
      <c r="AR44" s="15">
        <f t="shared" si="18"/>
        <v>1</v>
      </c>
      <c r="AS44" s="15" t="s">
        <v>284</v>
      </c>
      <c r="AT44" s="15">
        <f t="shared" si="19"/>
        <v>0</v>
      </c>
      <c r="AU44" s="15" t="s">
        <v>284</v>
      </c>
      <c r="AV44" s="15">
        <f t="shared" si="20"/>
        <v>0</v>
      </c>
      <c r="AW44" s="15" t="s">
        <v>12</v>
      </c>
      <c r="AX44" s="15">
        <f t="shared" si="21"/>
        <v>1</v>
      </c>
      <c r="AY44" s="15" t="s">
        <v>284</v>
      </c>
      <c r="AZ44" s="15">
        <f t="shared" si="22"/>
        <v>1</v>
      </c>
      <c r="BA44" s="15" t="s">
        <v>284</v>
      </c>
      <c r="BB44" s="15">
        <f t="shared" si="23"/>
        <v>1</v>
      </c>
      <c r="BC44" s="15" t="s">
        <v>12</v>
      </c>
      <c r="BD44" s="15">
        <f t="shared" si="24"/>
        <v>1</v>
      </c>
      <c r="BE44" s="15" t="s">
        <v>284</v>
      </c>
      <c r="BF44" s="15">
        <f t="shared" si="25"/>
        <v>1</v>
      </c>
      <c r="BG44" s="15" t="s">
        <v>285</v>
      </c>
      <c r="BH44" s="15">
        <f t="shared" si="26"/>
        <v>1</v>
      </c>
      <c r="BI44" s="15" t="s">
        <v>283</v>
      </c>
      <c r="BJ44" s="15">
        <f t="shared" si="27"/>
        <v>0</v>
      </c>
      <c r="BK44" s="15" t="s">
        <v>282</v>
      </c>
      <c r="BL44" s="15">
        <f t="shared" si="28"/>
        <v>0</v>
      </c>
      <c r="BM44" s="15" t="s">
        <v>12</v>
      </c>
      <c r="BN44" s="15">
        <f t="shared" si="29"/>
        <v>0</v>
      </c>
      <c r="BO44" s="15" t="s">
        <v>12</v>
      </c>
      <c r="BP44" s="15">
        <f t="shared" si="30"/>
        <v>1</v>
      </c>
      <c r="BQ44" s="15" t="s">
        <v>283</v>
      </c>
      <c r="BR44" s="15">
        <f t="shared" si="31"/>
        <v>1</v>
      </c>
      <c r="BS44" s="15" t="s">
        <v>283</v>
      </c>
      <c r="BT44" s="15">
        <f t="shared" si="32"/>
        <v>1</v>
      </c>
      <c r="BU44" s="15" t="s">
        <v>12</v>
      </c>
      <c r="BV44" s="15">
        <f t="shared" si="33"/>
        <v>1</v>
      </c>
      <c r="BW44" s="15" t="s">
        <v>282</v>
      </c>
      <c r="BX44" s="15">
        <f t="shared" si="34"/>
        <v>0</v>
      </c>
      <c r="BY44" s="15" t="s">
        <v>283</v>
      </c>
      <c r="BZ44" s="15">
        <f t="shared" si="35"/>
        <v>0</v>
      </c>
      <c r="CA44" s="15" t="s">
        <v>284</v>
      </c>
      <c r="CB44" s="15">
        <f t="shared" si="36"/>
        <v>1</v>
      </c>
      <c r="CC44" s="15" t="s">
        <v>284</v>
      </c>
      <c r="CD44" s="15">
        <f t="shared" si="37"/>
        <v>0</v>
      </c>
      <c r="CE44" s="15" t="s">
        <v>12</v>
      </c>
      <c r="CF44" s="15">
        <f t="shared" si="38"/>
        <v>1</v>
      </c>
      <c r="CG44" s="15" t="s">
        <v>285</v>
      </c>
      <c r="CH44" s="15">
        <f t="shared" si="39"/>
        <v>0</v>
      </c>
      <c r="CI44" s="15">
        <v>2</v>
      </c>
      <c r="CJ44" s="15">
        <v>3</v>
      </c>
      <c r="CK44" s="15">
        <v>2</v>
      </c>
      <c r="CL44" s="15">
        <v>1</v>
      </c>
      <c r="CM44" s="15">
        <v>4</v>
      </c>
      <c r="CN44" s="9">
        <f t="shared" si="43"/>
        <v>22</v>
      </c>
      <c r="CO44" s="15">
        <f t="shared" si="41"/>
        <v>18</v>
      </c>
      <c r="CP44" s="164">
        <f t="shared" si="44"/>
        <v>12</v>
      </c>
      <c r="CQ44" s="165">
        <f>CN44*'DATA GURU'!$C$30+CP44</f>
        <v>50.5</v>
      </c>
      <c r="CR44" s="220" t="str">
        <f>IF(CQ44&gt;='DATA GURU'!$C$20+20,"BAIK SEKALI",IF(CQ44&gt;='DATA GURU'!$C$20,"BAIK ",IF(CQ44&gt;='DATA GURU'!$C$20-10,"CUKUP",IF(CQ44&gt;='DATA GURU'!$C$20-20,"KURANG",IF(CQ44&lt;='DATA GURU'!$C$20-20,"KURANG SEKALI")))))</f>
        <v>CUKUP</v>
      </c>
      <c r="CS44" s="15">
        <v>6</v>
      </c>
    </row>
    <row r="45" spans="1:97" x14ac:dyDescent="0.25">
      <c r="A45" s="1">
        <v>30</v>
      </c>
      <c r="B45" s="167" t="s">
        <v>191</v>
      </c>
      <c r="C45" s="99" t="s">
        <v>75</v>
      </c>
      <c r="D45" s="100" t="s">
        <v>76</v>
      </c>
      <c r="G45" s="15" t="s">
        <v>282</v>
      </c>
      <c r="H45" s="15">
        <f t="shared" si="0"/>
        <v>1</v>
      </c>
      <c r="I45" s="15" t="s">
        <v>282</v>
      </c>
      <c r="J45" s="15">
        <f t="shared" si="1"/>
        <v>0</v>
      </c>
      <c r="K45" s="15" t="s">
        <v>283</v>
      </c>
      <c r="L45" s="15">
        <f t="shared" si="2"/>
        <v>0</v>
      </c>
      <c r="M45" s="15" t="s">
        <v>282</v>
      </c>
      <c r="N45" s="15">
        <f t="shared" si="3"/>
        <v>1</v>
      </c>
      <c r="O45" s="15" t="s">
        <v>282</v>
      </c>
      <c r="P45" s="15">
        <f t="shared" si="4"/>
        <v>0</v>
      </c>
      <c r="Q45" s="15" t="s">
        <v>284</v>
      </c>
      <c r="R45" s="15">
        <f t="shared" si="5"/>
        <v>0</v>
      </c>
      <c r="S45" s="15" t="s">
        <v>284</v>
      </c>
      <c r="T45" s="15">
        <f t="shared" si="6"/>
        <v>0</v>
      </c>
      <c r="U45" s="15" t="s">
        <v>282</v>
      </c>
      <c r="V45" s="15">
        <f t="shared" si="7"/>
        <v>0</v>
      </c>
      <c r="W45" s="15" t="s">
        <v>285</v>
      </c>
      <c r="X45" s="15">
        <f t="shared" si="8"/>
        <v>0</v>
      </c>
      <c r="Y45" s="15" t="s">
        <v>12</v>
      </c>
      <c r="Z45" s="15">
        <f t="shared" si="9"/>
        <v>0</v>
      </c>
      <c r="AA45" s="15" t="s">
        <v>283</v>
      </c>
      <c r="AB45" s="15">
        <f t="shared" si="10"/>
        <v>1</v>
      </c>
      <c r="AC45" s="15" t="s">
        <v>282</v>
      </c>
      <c r="AD45" s="15">
        <f t="shared" si="11"/>
        <v>1</v>
      </c>
      <c r="AE45" s="15" t="s">
        <v>283</v>
      </c>
      <c r="AF45" s="15">
        <f t="shared" si="12"/>
        <v>0</v>
      </c>
      <c r="AG45" s="15" t="s">
        <v>285</v>
      </c>
      <c r="AH45" s="15">
        <f t="shared" si="13"/>
        <v>0</v>
      </c>
      <c r="AI45" s="15" t="s">
        <v>12</v>
      </c>
      <c r="AJ45" s="15">
        <f t="shared" si="14"/>
        <v>0</v>
      </c>
      <c r="AK45" s="15" t="s">
        <v>282</v>
      </c>
      <c r="AL45" s="15">
        <f t="shared" si="15"/>
        <v>0</v>
      </c>
      <c r="AM45" s="15" t="s">
        <v>283</v>
      </c>
      <c r="AN45" s="15">
        <f t="shared" si="16"/>
        <v>0</v>
      </c>
      <c r="AO45" s="15" t="s">
        <v>284</v>
      </c>
      <c r="AP45" s="15">
        <f t="shared" si="17"/>
        <v>0</v>
      </c>
      <c r="AQ45" s="15" t="s">
        <v>12</v>
      </c>
      <c r="AR45" s="15">
        <f t="shared" si="18"/>
        <v>1</v>
      </c>
      <c r="AS45" s="15" t="s">
        <v>12</v>
      </c>
      <c r="AT45" s="15">
        <f t="shared" si="19"/>
        <v>1</v>
      </c>
      <c r="AU45" s="15" t="s">
        <v>282</v>
      </c>
      <c r="AV45" s="15">
        <f t="shared" si="20"/>
        <v>0</v>
      </c>
      <c r="AW45" s="15" t="s">
        <v>285</v>
      </c>
      <c r="AX45" s="15">
        <f t="shared" si="21"/>
        <v>0</v>
      </c>
      <c r="AY45" s="15" t="s">
        <v>283</v>
      </c>
      <c r="AZ45" s="15">
        <f t="shared" si="22"/>
        <v>0</v>
      </c>
      <c r="BA45" s="15" t="s">
        <v>284</v>
      </c>
      <c r="BB45" s="15">
        <f t="shared" si="23"/>
        <v>1</v>
      </c>
      <c r="BC45" s="15" t="s">
        <v>285</v>
      </c>
      <c r="BD45" s="15">
        <f t="shared" si="24"/>
        <v>0</v>
      </c>
      <c r="BE45" s="15" t="s">
        <v>282</v>
      </c>
      <c r="BF45" s="15">
        <f t="shared" si="25"/>
        <v>0</v>
      </c>
      <c r="BG45" s="15" t="s">
        <v>12</v>
      </c>
      <c r="BH45" s="15">
        <f t="shared" si="26"/>
        <v>0</v>
      </c>
      <c r="BI45" s="15" t="s">
        <v>283</v>
      </c>
      <c r="BJ45" s="15">
        <f t="shared" si="27"/>
        <v>0</v>
      </c>
      <c r="BK45" s="15" t="s">
        <v>283</v>
      </c>
      <c r="BL45" s="15">
        <f t="shared" si="28"/>
        <v>1</v>
      </c>
      <c r="BM45" s="15" t="s">
        <v>284</v>
      </c>
      <c r="BN45" s="15">
        <f t="shared" si="29"/>
        <v>1</v>
      </c>
      <c r="BO45" s="15" t="s">
        <v>284</v>
      </c>
      <c r="BP45" s="15">
        <f t="shared" si="30"/>
        <v>0</v>
      </c>
      <c r="BQ45" s="15" t="s">
        <v>12</v>
      </c>
      <c r="BR45" s="15">
        <f t="shared" si="31"/>
        <v>0</v>
      </c>
      <c r="BS45" s="15" t="s">
        <v>283</v>
      </c>
      <c r="BT45" s="15">
        <f t="shared" si="32"/>
        <v>1</v>
      </c>
      <c r="BU45" s="15" t="s">
        <v>285</v>
      </c>
      <c r="BV45" s="15">
        <f t="shared" si="33"/>
        <v>0</v>
      </c>
      <c r="BW45" s="15" t="s">
        <v>283</v>
      </c>
      <c r="BX45" s="15">
        <f t="shared" si="34"/>
        <v>0</v>
      </c>
      <c r="BY45" s="15" t="s">
        <v>284</v>
      </c>
      <c r="BZ45" s="15">
        <f t="shared" si="35"/>
        <v>0</v>
      </c>
      <c r="CA45" s="15" t="s">
        <v>12</v>
      </c>
      <c r="CB45" s="15">
        <f t="shared" si="36"/>
        <v>0</v>
      </c>
      <c r="CC45" s="15" t="s">
        <v>284</v>
      </c>
      <c r="CD45" s="15">
        <f t="shared" si="37"/>
        <v>0</v>
      </c>
      <c r="CE45" s="15" t="s">
        <v>12</v>
      </c>
      <c r="CF45" s="15">
        <f t="shared" si="38"/>
        <v>1</v>
      </c>
      <c r="CG45" s="15" t="s">
        <v>282</v>
      </c>
      <c r="CH45" s="15">
        <f t="shared" si="39"/>
        <v>0</v>
      </c>
      <c r="CI45" s="15">
        <v>1</v>
      </c>
      <c r="CJ45" s="15">
        <v>3</v>
      </c>
      <c r="CK45" s="15">
        <v>2</v>
      </c>
      <c r="CL45" s="15">
        <v>1</v>
      </c>
      <c r="CM45" s="15">
        <v>4</v>
      </c>
      <c r="CN45" s="9">
        <f t="shared" si="43"/>
        <v>11</v>
      </c>
      <c r="CO45" s="15">
        <f t="shared" si="41"/>
        <v>29</v>
      </c>
      <c r="CP45" s="164">
        <f t="shared" si="44"/>
        <v>11</v>
      </c>
      <c r="CQ45" s="165">
        <f>CN45*'DATA GURU'!$C$30+CP45</f>
        <v>30.25</v>
      </c>
      <c r="CR45" s="220" t="str">
        <f>IF(CQ45&gt;='DATA GURU'!$C$20+20,"BAIK SEKALI",IF(CQ45&gt;='DATA GURU'!$C$20,"BAIK ",IF(CQ45&gt;='DATA GURU'!$C$20-10,"CUKUP",IF(CQ45&gt;='DATA GURU'!$C$20-20,"KURANG",IF(CQ45&lt;='DATA GURU'!$C$20-20,"KURANG SEKALI")))))</f>
        <v>KURANG SEKALI</v>
      </c>
      <c r="CS45" s="15">
        <v>6</v>
      </c>
    </row>
    <row r="46" spans="1:97" x14ac:dyDescent="0.25">
      <c r="A46" s="3">
        <v>31</v>
      </c>
      <c r="B46" s="169" t="s">
        <v>192</v>
      </c>
      <c r="C46" s="99" t="s">
        <v>75</v>
      </c>
      <c r="D46" s="100" t="s">
        <v>76</v>
      </c>
      <c r="G46" s="15" t="s">
        <v>282</v>
      </c>
      <c r="H46" s="15">
        <f t="shared" si="0"/>
        <v>1</v>
      </c>
      <c r="I46" s="15" t="s">
        <v>282</v>
      </c>
      <c r="J46" s="15">
        <f t="shared" si="1"/>
        <v>0</v>
      </c>
      <c r="K46" s="15" t="s">
        <v>283</v>
      </c>
      <c r="L46" s="15">
        <f t="shared" si="2"/>
        <v>0</v>
      </c>
      <c r="M46" s="15" t="s">
        <v>282</v>
      </c>
      <c r="N46" s="15">
        <f t="shared" si="3"/>
        <v>1</v>
      </c>
      <c r="O46" s="15" t="s">
        <v>282</v>
      </c>
      <c r="P46" s="15">
        <f t="shared" si="4"/>
        <v>0</v>
      </c>
      <c r="Q46" s="15" t="s">
        <v>283</v>
      </c>
      <c r="R46" s="15">
        <f t="shared" si="5"/>
        <v>0</v>
      </c>
      <c r="S46" s="15" t="s">
        <v>12</v>
      </c>
      <c r="T46" s="15">
        <f t="shared" si="6"/>
        <v>0</v>
      </c>
      <c r="U46" s="15" t="s">
        <v>285</v>
      </c>
      <c r="V46" s="15">
        <f t="shared" si="7"/>
        <v>1</v>
      </c>
      <c r="W46" s="15" t="s">
        <v>283</v>
      </c>
      <c r="X46" s="15">
        <f t="shared" si="8"/>
        <v>1</v>
      </c>
      <c r="Y46" s="15" t="s">
        <v>284</v>
      </c>
      <c r="Z46" s="15">
        <f t="shared" si="9"/>
        <v>1</v>
      </c>
      <c r="AA46" s="15" t="s">
        <v>283</v>
      </c>
      <c r="AB46" s="15">
        <f t="shared" si="10"/>
        <v>1</v>
      </c>
      <c r="AC46" s="15" t="s">
        <v>284</v>
      </c>
      <c r="AD46" s="15">
        <f t="shared" si="11"/>
        <v>0</v>
      </c>
      <c r="AE46" s="15" t="s">
        <v>283</v>
      </c>
      <c r="AF46" s="15">
        <f t="shared" si="12"/>
        <v>0</v>
      </c>
      <c r="AG46" s="15" t="s">
        <v>282</v>
      </c>
      <c r="AH46" s="15">
        <f t="shared" si="13"/>
        <v>1</v>
      </c>
      <c r="AI46" s="15" t="s">
        <v>285</v>
      </c>
      <c r="AJ46" s="15">
        <f t="shared" si="14"/>
        <v>1</v>
      </c>
      <c r="AK46" s="15" t="s">
        <v>283</v>
      </c>
      <c r="AL46" s="15">
        <f t="shared" si="15"/>
        <v>0</v>
      </c>
      <c r="AM46" s="15" t="s">
        <v>284</v>
      </c>
      <c r="AN46" s="15">
        <f t="shared" si="16"/>
        <v>0</v>
      </c>
      <c r="AO46" s="15" t="s">
        <v>284</v>
      </c>
      <c r="AP46" s="15">
        <f t="shared" si="17"/>
        <v>0</v>
      </c>
      <c r="AQ46" s="15" t="s">
        <v>12</v>
      </c>
      <c r="AR46" s="15">
        <f t="shared" si="18"/>
        <v>1</v>
      </c>
      <c r="AS46" s="15" t="s">
        <v>285</v>
      </c>
      <c r="AT46" s="15">
        <f t="shared" si="19"/>
        <v>0</v>
      </c>
      <c r="AU46" s="15" t="s">
        <v>282</v>
      </c>
      <c r="AV46" s="15">
        <f t="shared" si="20"/>
        <v>0</v>
      </c>
      <c r="AW46" s="15" t="s">
        <v>12</v>
      </c>
      <c r="AX46" s="15">
        <f t="shared" si="21"/>
        <v>1</v>
      </c>
      <c r="AY46" s="15" t="s">
        <v>12</v>
      </c>
      <c r="AZ46" s="15">
        <f t="shared" si="22"/>
        <v>0</v>
      </c>
      <c r="BA46" s="15" t="s">
        <v>284</v>
      </c>
      <c r="BB46" s="15">
        <f t="shared" si="23"/>
        <v>1</v>
      </c>
      <c r="BC46" s="15" t="s">
        <v>285</v>
      </c>
      <c r="BD46" s="15">
        <f t="shared" si="24"/>
        <v>0</v>
      </c>
      <c r="BE46" s="15" t="s">
        <v>282</v>
      </c>
      <c r="BF46" s="15">
        <f t="shared" si="25"/>
        <v>0</v>
      </c>
      <c r="BG46" s="15" t="s">
        <v>285</v>
      </c>
      <c r="BH46" s="15">
        <f t="shared" si="26"/>
        <v>1</v>
      </c>
      <c r="BI46" s="15" t="s">
        <v>283</v>
      </c>
      <c r="BJ46" s="15">
        <f t="shared" si="27"/>
        <v>0</v>
      </c>
      <c r="BK46" s="15" t="s">
        <v>12</v>
      </c>
      <c r="BL46" s="15">
        <f t="shared" si="28"/>
        <v>0</v>
      </c>
      <c r="BM46" s="15" t="s">
        <v>284</v>
      </c>
      <c r="BN46" s="15">
        <f t="shared" si="29"/>
        <v>1</v>
      </c>
      <c r="BO46" s="15" t="s">
        <v>12</v>
      </c>
      <c r="BP46" s="15">
        <f t="shared" si="30"/>
        <v>1</v>
      </c>
      <c r="BQ46" s="15" t="s">
        <v>283</v>
      </c>
      <c r="BR46" s="15">
        <f t="shared" si="31"/>
        <v>1</v>
      </c>
      <c r="BS46" s="15" t="s">
        <v>283</v>
      </c>
      <c r="BT46" s="15">
        <f t="shared" si="32"/>
        <v>1</v>
      </c>
      <c r="BU46" s="15" t="s">
        <v>284</v>
      </c>
      <c r="BV46" s="15">
        <f t="shared" si="33"/>
        <v>0</v>
      </c>
      <c r="BW46" s="15" t="s">
        <v>282</v>
      </c>
      <c r="BX46" s="15">
        <f t="shared" si="34"/>
        <v>0</v>
      </c>
      <c r="BY46" s="15" t="s">
        <v>282</v>
      </c>
      <c r="BZ46" s="15">
        <f t="shared" si="35"/>
        <v>1</v>
      </c>
      <c r="CA46" s="15" t="s">
        <v>284</v>
      </c>
      <c r="CB46" s="15">
        <f t="shared" si="36"/>
        <v>1</v>
      </c>
      <c r="CC46" s="15" t="s">
        <v>282</v>
      </c>
      <c r="CD46" s="15">
        <f t="shared" si="37"/>
        <v>1</v>
      </c>
      <c r="CE46" s="15" t="s">
        <v>12</v>
      </c>
      <c r="CF46" s="15">
        <f t="shared" si="38"/>
        <v>1</v>
      </c>
      <c r="CG46" s="15" t="s">
        <v>282</v>
      </c>
      <c r="CH46" s="15">
        <f t="shared" si="39"/>
        <v>0</v>
      </c>
      <c r="CI46" s="15">
        <v>4</v>
      </c>
      <c r="CJ46" s="15">
        <v>6</v>
      </c>
      <c r="CK46" s="15">
        <v>3</v>
      </c>
      <c r="CL46" s="15">
        <v>1</v>
      </c>
      <c r="CM46" s="15">
        <v>4</v>
      </c>
      <c r="CN46" s="9">
        <f t="shared" si="43"/>
        <v>20</v>
      </c>
      <c r="CO46" s="15">
        <f t="shared" si="41"/>
        <v>20</v>
      </c>
      <c r="CP46" s="164">
        <f t="shared" si="44"/>
        <v>18</v>
      </c>
      <c r="CQ46" s="165">
        <f>CN46*'DATA GURU'!$C$30+CP46</f>
        <v>53</v>
      </c>
      <c r="CR46" s="220" t="str">
        <f>IF(CQ46&gt;='DATA GURU'!$C$20+20,"BAIK SEKALI",IF(CQ46&gt;='DATA GURU'!$C$20,"BAIK ",IF(CQ46&gt;='DATA GURU'!$C$20-10,"CUKUP",IF(CQ46&gt;='DATA GURU'!$C$20-20,"KURANG",IF(CQ46&lt;='DATA GURU'!$C$20-20,"KURANG SEKALI")))))</f>
        <v>CUKUP</v>
      </c>
      <c r="CS46" s="15">
        <v>10</v>
      </c>
    </row>
    <row r="47" spans="1:97" x14ac:dyDescent="0.25">
      <c r="A47" s="1">
        <v>32</v>
      </c>
      <c r="B47" s="167" t="s">
        <v>193</v>
      </c>
      <c r="C47" s="99" t="s">
        <v>75</v>
      </c>
      <c r="D47" s="100" t="s">
        <v>76</v>
      </c>
      <c r="G47" s="15" t="s">
        <v>282</v>
      </c>
      <c r="H47" s="15">
        <f t="shared" si="0"/>
        <v>1</v>
      </c>
      <c r="I47" s="15" t="s">
        <v>282</v>
      </c>
      <c r="J47" s="15">
        <f t="shared" si="1"/>
        <v>0</v>
      </c>
      <c r="K47" s="15" t="s">
        <v>285</v>
      </c>
      <c r="L47" s="15">
        <f t="shared" si="2"/>
        <v>0</v>
      </c>
      <c r="M47" s="15" t="s">
        <v>284</v>
      </c>
      <c r="N47" s="15">
        <f t="shared" si="3"/>
        <v>0</v>
      </c>
      <c r="O47" s="15" t="s">
        <v>284</v>
      </c>
      <c r="P47" s="15">
        <f t="shared" si="4"/>
        <v>0</v>
      </c>
      <c r="Q47" s="15" t="s">
        <v>282</v>
      </c>
      <c r="R47" s="15">
        <f t="shared" si="5"/>
        <v>1</v>
      </c>
      <c r="S47" s="15" t="s">
        <v>283</v>
      </c>
      <c r="T47" s="15">
        <f t="shared" si="6"/>
        <v>0</v>
      </c>
      <c r="U47" s="15" t="s">
        <v>12</v>
      </c>
      <c r="V47" s="15">
        <f t="shared" si="7"/>
        <v>0</v>
      </c>
      <c r="W47" s="15" t="s">
        <v>282</v>
      </c>
      <c r="X47" s="15">
        <f t="shared" si="8"/>
        <v>0</v>
      </c>
      <c r="Y47" s="15" t="s">
        <v>12</v>
      </c>
      <c r="Z47" s="15">
        <f t="shared" si="9"/>
        <v>0</v>
      </c>
      <c r="AA47" s="15" t="s">
        <v>283</v>
      </c>
      <c r="AB47" s="15">
        <f t="shared" si="10"/>
        <v>1</v>
      </c>
      <c r="AC47" s="15" t="s">
        <v>283</v>
      </c>
      <c r="AD47" s="15">
        <f t="shared" si="11"/>
        <v>0</v>
      </c>
      <c r="AE47" s="15" t="s">
        <v>284</v>
      </c>
      <c r="AF47" s="15">
        <f t="shared" si="12"/>
        <v>0</v>
      </c>
      <c r="AG47" s="15" t="s">
        <v>282</v>
      </c>
      <c r="AH47" s="15">
        <f t="shared" si="13"/>
        <v>1</v>
      </c>
      <c r="AI47" s="15" t="s">
        <v>284</v>
      </c>
      <c r="AJ47" s="15">
        <f t="shared" si="14"/>
        <v>0</v>
      </c>
      <c r="AK47" s="15" t="s">
        <v>282</v>
      </c>
      <c r="AL47" s="15">
        <f t="shared" si="15"/>
        <v>0</v>
      </c>
      <c r="AM47" s="15" t="s">
        <v>12</v>
      </c>
      <c r="AN47" s="15">
        <f t="shared" si="16"/>
        <v>1</v>
      </c>
      <c r="AO47" s="15" t="s">
        <v>12</v>
      </c>
      <c r="AP47" s="15">
        <f t="shared" si="17"/>
        <v>0</v>
      </c>
      <c r="AQ47" s="15" t="s">
        <v>12</v>
      </c>
      <c r="AR47" s="15">
        <f t="shared" si="18"/>
        <v>1</v>
      </c>
      <c r="AS47" s="15" t="s">
        <v>285</v>
      </c>
      <c r="AT47" s="15">
        <f t="shared" si="19"/>
        <v>0</v>
      </c>
      <c r="AU47" s="15" t="s">
        <v>282</v>
      </c>
      <c r="AV47" s="15">
        <f t="shared" si="20"/>
        <v>0</v>
      </c>
      <c r="AW47" s="15" t="s">
        <v>284</v>
      </c>
      <c r="AX47" s="15">
        <f t="shared" si="21"/>
        <v>0</v>
      </c>
      <c r="AY47" s="15" t="s">
        <v>285</v>
      </c>
      <c r="AZ47" s="15">
        <f t="shared" si="22"/>
        <v>0</v>
      </c>
      <c r="BA47" s="15" t="s">
        <v>285</v>
      </c>
      <c r="BB47" s="15">
        <f t="shared" si="23"/>
        <v>0</v>
      </c>
      <c r="BC47" s="15" t="s">
        <v>12</v>
      </c>
      <c r="BD47" s="15">
        <f t="shared" si="24"/>
        <v>1</v>
      </c>
      <c r="BE47" s="15" t="s">
        <v>284</v>
      </c>
      <c r="BF47" s="15">
        <f t="shared" si="25"/>
        <v>1</v>
      </c>
      <c r="BG47" s="15" t="s">
        <v>285</v>
      </c>
      <c r="BH47" s="15">
        <f t="shared" si="26"/>
        <v>1</v>
      </c>
      <c r="BI47" s="15" t="s">
        <v>283</v>
      </c>
      <c r="BJ47" s="15">
        <f t="shared" si="27"/>
        <v>0</v>
      </c>
      <c r="BK47" s="15" t="s">
        <v>285</v>
      </c>
      <c r="BL47" s="15">
        <f t="shared" si="28"/>
        <v>0</v>
      </c>
      <c r="BM47" s="15" t="s">
        <v>12</v>
      </c>
      <c r="BN47" s="15">
        <f t="shared" si="29"/>
        <v>0</v>
      </c>
      <c r="BO47" s="15" t="s">
        <v>12</v>
      </c>
      <c r="BP47" s="15">
        <f t="shared" si="30"/>
        <v>1</v>
      </c>
      <c r="BQ47" s="15" t="s">
        <v>283</v>
      </c>
      <c r="BR47" s="15">
        <f t="shared" si="31"/>
        <v>1</v>
      </c>
      <c r="BS47" s="15" t="s">
        <v>283</v>
      </c>
      <c r="BT47" s="15">
        <f t="shared" si="32"/>
        <v>1</v>
      </c>
      <c r="BU47" s="15" t="s">
        <v>284</v>
      </c>
      <c r="BV47" s="15">
        <f t="shared" si="33"/>
        <v>0</v>
      </c>
      <c r="BW47" s="15" t="s">
        <v>283</v>
      </c>
      <c r="BX47" s="15">
        <f t="shared" si="34"/>
        <v>0</v>
      </c>
      <c r="BY47" s="15" t="s">
        <v>282</v>
      </c>
      <c r="BZ47" s="15">
        <f t="shared" si="35"/>
        <v>1</v>
      </c>
      <c r="CA47" s="15" t="s">
        <v>284</v>
      </c>
      <c r="CB47" s="15">
        <f t="shared" si="36"/>
        <v>1</v>
      </c>
      <c r="CC47" s="15" t="s">
        <v>12</v>
      </c>
      <c r="CD47" s="15">
        <f t="shared" si="37"/>
        <v>0</v>
      </c>
      <c r="CE47" s="15" t="s">
        <v>282</v>
      </c>
      <c r="CF47" s="15">
        <f t="shared" si="38"/>
        <v>0</v>
      </c>
      <c r="CG47" s="15" t="s">
        <v>12</v>
      </c>
      <c r="CH47" s="15">
        <f t="shared" si="39"/>
        <v>1</v>
      </c>
      <c r="CI47" s="15">
        <v>3</v>
      </c>
      <c r="CJ47" s="15">
        <v>7</v>
      </c>
      <c r="CK47" s="15">
        <v>2</v>
      </c>
      <c r="CL47" s="15">
        <v>1</v>
      </c>
      <c r="CM47" s="15">
        <v>4</v>
      </c>
      <c r="CN47" s="9">
        <f t="shared" si="43"/>
        <v>15</v>
      </c>
      <c r="CO47" s="15">
        <f t="shared" si="41"/>
        <v>25</v>
      </c>
      <c r="CP47" s="164">
        <f t="shared" si="44"/>
        <v>17</v>
      </c>
      <c r="CQ47" s="165">
        <f>CN47*'DATA GURU'!$C$30+CP47</f>
        <v>43.25</v>
      </c>
      <c r="CR47" s="220" t="str">
        <f>IF(CQ47&gt;='DATA GURU'!$C$20+20,"BAIK SEKALI",IF(CQ47&gt;='DATA GURU'!$C$20,"BAIK ",IF(CQ47&gt;='DATA GURU'!$C$20-10,"CUKUP",IF(CQ47&gt;='DATA GURU'!$C$20-20,"KURANG",IF(CQ47&lt;='DATA GURU'!$C$20-20,"KURANG SEKALI")))))</f>
        <v>KURANG</v>
      </c>
      <c r="CS47" s="15">
        <v>10</v>
      </c>
    </row>
    <row r="48" spans="1:97" x14ac:dyDescent="0.25">
      <c r="A48" s="3">
        <v>33</v>
      </c>
      <c r="B48" s="167" t="s">
        <v>194</v>
      </c>
      <c r="C48" s="99" t="s">
        <v>75</v>
      </c>
      <c r="D48" s="100" t="s">
        <v>76</v>
      </c>
      <c r="G48" s="15" t="s">
        <v>285</v>
      </c>
      <c r="H48" s="15">
        <f t="shared" si="0"/>
        <v>0</v>
      </c>
      <c r="I48" s="15" t="s">
        <v>283</v>
      </c>
      <c r="J48" s="15">
        <f t="shared" si="1"/>
        <v>1</v>
      </c>
      <c r="K48" s="15" t="s">
        <v>283</v>
      </c>
      <c r="L48" s="15">
        <f t="shared" si="2"/>
        <v>0</v>
      </c>
      <c r="M48" s="15" t="s">
        <v>282</v>
      </c>
      <c r="N48" s="15">
        <f t="shared" si="3"/>
        <v>1</v>
      </c>
      <c r="O48" s="15" t="s">
        <v>282</v>
      </c>
      <c r="P48" s="15">
        <f t="shared" si="4"/>
        <v>0</v>
      </c>
      <c r="Q48" s="15" t="s">
        <v>12</v>
      </c>
      <c r="R48" s="15">
        <f t="shared" si="5"/>
        <v>0</v>
      </c>
      <c r="S48" s="15" t="s">
        <v>283</v>
      </c>
      <c r="T48" s="15">
        <f t="shared" si="6"/>
        <v>0</v>
      </c>
      <c r="U48" s="15" t="s">
        <v>284</v>
      </c>
      <c r="V48" s="15">
        <f t="shared" si="7"/>
        <v>0</v>
      </c>
      <c r="W48" s="15" t="s">
        <v>283</v>
      </c>
      <c r="X48" s="15">
        <f t="shared" si="8"/>
        <v>1</v>
      </c>
      <c r="Y48" s="15" t="s">
        <v>284</v>
      </c>
      <c r="Z48" s="15">
        <f t="shared" si="9"/>
        <v>1</v>
      </c>
      <c r="AA48" s="15" t="s">
        <v>282</v>
      </c>
      <c r="AB48" s="15">
        <f t="shared" si="10"/>
        <v>0</v>
      </c>
      <c r="AC48" s="15" t="s">
        <v>284</v>
      </c>
      <c r="AD48" s="15">
        <f t="shared" si="11"/>
        <v>0</v>
      </c>
      <c r="AE48" s="15" t="s">
        <v>283</v>
      </c>
      <c r="AF48" s="15">
        <f t="shared" si="12"/>
        <v>0</v>
      </c>
      <c r="AG48" s="15" t="s">
        <v>282</v>
      </c>
      <c r="AH48" s="15">
        <f t="shared" si="13"/>
        <v>1</v>
      </c>
      <c r="AI48" s="15" t="s">
        <v>285</v>
      </c>
      <c r="AJ48" s="15">
        <f t="shared" si="14"/>
        <v>1</v>
      </c>
      <c r="AK48" s="15" t="s">
        <v>282</v>
      </c>
      <c r="AL48" s="15">
        <f t="shared" si="15"/>
        <v>0</v>
      </c>
      <c r="AM48" s="15" t="s">
        <v>12</v>
      </c>
      <c r="AN48" s="15">
        <f t="shared" si="16"/>
        <v>1</v>
      </c>
      <c r="AO48" s="15" t="s">
        <v>282</v>
      </c>
      <c r="AP48" s="15">
        <f t="shared" si="17"/>
        <v>0</v>
      </c>
      <c r="AQ48" s="15" t="s">
        <v>12</v>
      </c>
      <c r="AR48" s="15">
        <f t="shared" si="18"/>
        <v>1</v>
      </c>
      <c r="AS48" s="15" t="s">
        <v>285</v>
      </c>
      <c r="AT48" s="15">
        <f t="shared" si="19"/>
        <v>0</v>
      </c>
      <c r="AU48" s="15" t="s">
        <v>282</v>
      </c>
      <c r="AV48" s="15">
        <f t="shared" si="20"/>
        <v>0</v>
      </c>
      <c r="AW48" s="15" t="s">
        <v>12</v>
      </c>
      <c r="AX48" s="15">
        <f t="shared" si="21"/>
        <v>1</v>
      </c>
      <c r="AY48" s="15" t="s">
        <v>284</v>
      </c>
      <c r="AZ48" s="15">
        <f t="shared" si="22"/>
        <v>1</v>
      </c>
      <c r="BA48" s="15" t="s">
        <v>284</v>
      </c>
      <c r="BB48" s="15">
        <f t="shared" si="23"/>
        <v>1</v>
      </c>
      <c r="BC48" s="15" t="s">
        <v>282</v>
      </c>
      <c r="BD48" s="15">
        <f t="shared" si="24"/>
        <v>0</v>
      </c>
      <c r="BE48" s="15" t="s">
        <v>284</v>
      </c>
      <c r="BF48" s="15">
        <f t="shared" si="25"/>
        <v>1</v>
      </c>
      <c r="BG48" s="15" t="s">
        <v>285</v>
      </c>
      <c r="BH48" s="15">
        <f t="shared" si="26"/>
        <v>1</v>
      </c>
      <c r="BI48" s="15" t="s">
        <v>12</v>
      </c>
      <c r="BJ48" s="15">
        <f t="shared" si="27"/>
        <v>0</v>
      </c>
      <c r="BK48" s="15" t="s">
        <v>285</v>
      </c>
      <c r="BL48" s="15">
        <f t="shared" si="28"/>
        <v>0</v>
      </c>
      <c r="BM48" s="15" t="s">
        <v>284</v>
      </c>
      <c r="BN48" s="15">
        <f t="shared" si="29"/>
        <v>1</v>
      </c>
      <c r="BO48" s="15" t="s">
        <v>283</v>
      </c>
      <c r="BP48" s="15">
        <f t="shared" si="30"/>
        <v>0</v>
      </c>
      <c r="BQ48" s="15" t="s">
        <v>283</v>
      </c>
      <c r="BR48" s="15">
        <f t="shared" si="31"/>
        <v>1</v>
      </c>
      <c r="BS48" s="15" t="s">
        <v>283</v>
      </c>
      <c r="BT48" s="15">
        <f t="shared" si="32"/>
        <v>1</v>
      </c>
      <c r="BU48" s="15" t="s">
        <v>12</v>
      </c>
      <c r="BV48" s="15">
        <f t="shared" si="33"/>
        <v>1</v>
      </c>
      <c r="BW48" s="15" t="s">
        <v>12</v>
      </c>
      <c r="BX48" s="15">
        <f t="shared" si="34"/>
        <v>0</v>
      </c>
      <c r="BY48" s="15" t="s">
        <v>283</v>
      </c>
      <c r="BZ48" s="15">
        <f t="shared" si="35"/>
        <v>0</v>
      </c>
      <c r="CA48" s="15" t="s">
        <v>284</v>
      </c>
      <c r="CB48" s="15">
        <f t="shared" si="36"/>
        <v>1</v>
      </c>
      <c r="CC48" s="15" t="s">
        <v>282</v>
      </c>
      <c r="CD48" s="15">
        <f t="shared" si="37"/>
        <v>1</v>
      </c>
      <c r="CE48" s="15" t="s">
        <v>12</v>
      </c>
      <c r="CF48" s="15">
        <f t="shared" si="38"/>
        <v>1</v>
      </c>
      <c r="CG48" s="15" t="s">
        <v>12</v>
      </c>
      <c r="CH48" s="15">
        <f t="shared" si="39"/>
        <v>1</v>
      </c>
      <c r="CI48" s="15">
        <v>3</v>
      </c>
      <c r="CJ48" s="15">
        <v>7</v>
      </c>
      <c r="CK48" s="15">
        <v>3</v>
      </c>
      <c r="CL48" s="15">
        <v>1</v>
      </c>
      <c r="CM48" s="15">
        <v>4</v>
      </c>
      <c r="CN48" s="9">
        <f t="shared" si="43"/>
        <v>21</v>
      </c>
      <c r="CO48" s="15">
        <f t="shared" si="41"/>
        <v>19</v>
      </c>
      <c r="CP48" s="164">
        <f t="shared" si="44"/>
        <v>18</v>
      </c>
      <c r="CQ48" s="165">
        <f>CN48*'DATA GURU'!$C$30+CP48</f>
        <v>54.75</v>
      </c>
      <c r="CR48" s="220" t="str">
        <f>IF(CQ48&gt;='DATA GURU'!$C$20+20,"BAIK SEKALI",IF(CQ48&gt;='DATA GURU'!$C$20,"BAIK ",IF(CQ48&gt;='DATA GURU'!$C$20-10,"CUKUP",IF(CQ48&gt;='DATA GURU'!$C$20-20,"KURANG",IF(CQ48&lt;='DATA GURU'!$C$20-20,"KURANG SEKALI")))))</f>
        <v>CUKUP</v>
      </c>
      <c r="CS48" s="15">
        <v>6</v>
      </c>
    </row>
    <row r="49" spans="1:97" x14ac:dyDescent="0.25">
      <c r="A49" s="1">
        <v>34</v>
      </c>
      <c r="B49" s="169" t="s">
        <v>195</v>
      </c>
      <c r="C49" s="99" t="s">
        <v>75</v>
      </c>
      <c r="D49" s="100" t="s">
        <v>76</v>
      </c>
      <c r="G49" s="15" t="s">
        <v>282</v>
      </c>
      <c r="H49" s="15">
        <f t="shared" si="0"/>
        <v>1</v>
      </c>
      <c r="I49" s="15" t="s">
        <v>282</v>
      </c>
      <c r="J49" s="15">
        <f t="shared" si="1"/>
        <v>0</v>
      </c>
      <c r="K49" s="15" t="s">
        <v>285</v>
      </c>
      <c r="L49" s="15">
        <f t="shared" si="2"/>
        <v>0</v>
      </c>
      <c r="M49" s="15" t="s">
        <v>282</v>
      </c>
      <c r="N49" s="15">
        <f t="shared" si="3"/>
        <v>1</v>
      </c>
      <c r="O49" s="15" t="s">
        <v>282</v>
      </c>
      <c r="P49" s="15">
        <f t="shared" si="4"/>
        <v>0</v>
      </c>
      <c r="Q49" s="15" t="s">
        <v>12</v>
      </c>
      <c r="R49" s="15">
        <f t="shared" si="5"/>
        <v>0</v>
      </c>
      <c r="S49" s="15" t="s">
        <v>12</v>
      </c>
      <c r="T49" s="15">
        <f t="shared" si="6"/>
        <v>0</v>
      </c>
      <c r="U49" s="15" t="s">
        <v>285</v>
      </c>
      <c r="V49" s="15">
        <f t="shared" si="7"/>
        <v>1</v>
      </c>
      <c r="W49" s="15" t="s">
        <v>282</v>
      </c>
      <c r="X49" s="15">
        <f t="shared" si="8"/>
        <v>0</v>
      </c>
      <c r="Y49" s="15" t="s">
        <v>12</v>
      </c>
      <c r="Z49" s="15">
        <f t="shared" si="9"/>
        <v>0</v>
      </c>
      <c r="AA49" s="15" t="s">
        <v>283</v>
      </c>
      <c r="AB49" s="15">
        <f t="shared" si="10"/>
        <v>1</v>
      </c>
      <c r="AC49" s="15" t="s">
        <v>282</v>
      </c>
      <c r="AD49" s="15">
        <f t="shared" si="11"/>
        <v>1</v>
      </c>
      <c r="AE49" s="15" t="s">
        <v>282</v>
      </c>
      <c r="AF49" s="15">
        <f t="shared" si="12"/>
        <v>0</v>
      </c>
      <c r="AG49" s="15" t="s">
        <v>282</v>
      </c>
      <c r="AH49" s="15">
        <f t="shared" si="13"/>
        <v>1</v>
      </c>
      <c r="AI49" s="15" t="s">
        <v>285</v>
      </c>
      <c r="AJ49" s="15">
        <f t="shared" si="14"/>
        <v>1</v>
      </c>
      <c r="AK49" s="15" t="s">
        <v>284</v>
      </c>
      <c r="AL49" s="15">
        <f t="shared" si="15"/>
        <v>1</v>
      </c>
      <c r="AM49" s="15" t="s">
        <v>12</v>
      </c>
      <c r="AN49" s="15">
        <f t="shared" si="16"/>
        <v>1</v>
      </c>
      <c r="AO49" s="15" t="s">
        <v>282</v>
      </c>
      <c r="AP49" s="15">
        <f t="shared" si="17"/>
        <v>0</v>
      </c>
      <c r="AQ49" s="15" t="s">
        <v>12</v>
      </c>
      <c r="AR49" s="15">
        <f t="shared" si="18"/>
        <v>1</v>
      </c>
      <c r="AS49" s="15" t="s">
        <v>12</v>
      </c>
      <c r="AT49" s="15">
        <f t="shared" si="19"/>
        <v>1</v>
      </c>
      <c r="AU49" s="15" t="s">
        <v>12</v>
      </c>
      <c r="AV49" s="15">
        <f t="shared" si="20"/>
        <v>1</v>
      </c>
      <c r="AW49" s="15" t="s">
        <v>12</v>
      </c>
      <c r="AX49" s="15">
        <f t="shared" si="21"/>
        <v>1</v>
      </c>
      <c r="AY49" s="15" t="s">
        <v>284</v>
      </c>
      <c r="AZ49" s="15">
        <f t="shared" si="22"/>
        <v>1</v>
      </c>
      <c r="BA49" s="15" t="s">
        <v>284</v>
      </c>
      <c r="BB49" s="15">
        <f t="shared" si="23"/>
        <v>1</v>
      </c>
      <c r="BC49" s="15" t="s">
        <v>12</v>
      </c>
      <c r="BD49" s="15">
        <f t="shared" si="24"/>
        <v>1</v>
      </c>
      <c r="BE49" s="15" t="s">
        <v>284</v>
      </c>
      <c r="BF49" s="15">
        <f t="shared" si="25"/>
        <v>1</v>
      </c>
      <c r="BG49" s="15" t="s">
        <v>285</v>
      </c>
      <c r="BH49" s="15">
        <f t="shared" si="26"/>
        <v>1</v>
      </c>
      <c r="BI49" s="15" t="s">
        <v>12</v>
      </c>
      <c r="BJ49" s="15">
        <f t="shared" si="27"/>
        <v>0</v>
      </c>
      <c r="BK49" s="15" t="s">
        <v>12</v>
      </c>
      <c r="BL49" s="15">
        <f t="shared" si="28"/>
        <v>0</v>
      </c>
      <c r="BM49" s="15" t="s">
        <v>284</v>
      </c>
      <c r="BN49" s="15">
        <f t="shared" si="29"/>
        <v>1</v>
      </c>
      <c r="BO49" s="15" t="s">
        <v>283</v>
      </c>
      <c r="BP49" s="15">
        <f t="shared" si="30"/>
        <v>0</v>
      </c>
      <c r="BQ49" s="15" t="s">
        <v>283</v>
      </c>
      <c r="BR49" s="15">
        <f t="shared" si="31"/>
        <v>1</v>
      </c>
      <c r="BS49" s="15" t="s">
        <v>283</v>
      </c>
      <c r="BT49" s="15">
        <f t="shared" si="32"/>
        <v>1</v>
      </c>
      <c r="BU49" s="15" t="s">
        <v>12</v>
      </c>
      <c r="BV49" s="15">
        <f t="shared" si="33"/>
        <v>1</v>
      </c>
      <c r="BW49" s="15" t="s">
        <v>283</v>
      </c>
      <c r="BX49" s="15">
        <f t="shared" si="34"/>
        <v>0</v>
      </c>
      <c r="BY49" s="15" t="s">
        <v>282</v>
      </c>
      <c r="BZ49" s="15">
        <f t="shared" si="35"/>
        <v>1</v>
      </c>
      <c r="CA49" s="15" t="s">
        <v>283</v>
      </c>
      <c r="CB49" s="15">
        <f t="shared" si="36"/>
        <v>0</v>
      </c>
      <c r="CC49" s="15" t="s">
        <v>284</v>
      </c>
      <c r="CD49" s="15">
        <f t="shared" si="37"/>
        <v>0</v>
      </c>
      <c r="CE49" s="15" t="s">
        <v>12</v>
      </c>
      <c r="CF49" s="15">
        <f t="shared" si="38"/>
        <v>1</v>
      </c>
      <c r="CG49" s="15" t="s">
        <v>282</v>
      </c>
      <c r="CH49" s="15">
        <f t="shared" si="39"/>
        <v>0</v>
      </c>
      <c r="CI49" s="15">
        <v>3</v>
      </c>
      <c r="CJ49" s="15">
        <v>7</v>
      </c>
      <c r="CK49" s="15">
        <v>2</v>
      </c>
      <c r="CL49" s="15">
        <v>1</v>
      </c>
      <c r="CM49" s="15">
        <v>3</v>
      </c>
      <c r="CN49" s="9">
        <f t="shared" si="43"/>
        <v>24</v>
      </c>
      <c r="CO49" s="15">
        <f t="shared" si="41"/>
        <v>16</v>
      </c>
      <c r="CP49" s="164">
        <f t="shared" si="44"/>
        <v>16</v>
      </c>
      <c r="CQ49" s="165">
        <f>CN49*'DATA GURU'!$C$30+CP49</f>
        <v>58</v>
      </c>
      <c r="CR49" s="220" t="str">
        <f>IF(CQ49&gt;='DATA GURU'!$C$20+20,"BAIK SEKALI",IF(CQ49&gt;='DATA GURU'!$C$20,"BAIK ",IF(CQ49&gt;='DATA GURU'!$C$20-10,"CUKUP",IF(CQ49&gt;='DATA GURU'!$C$20-20,"KURANG",IF(CQ49&lt;='DATA GURU'!$C$20-20,"KURANG SEKALI")))))</f>
        <v xml:space="preserve">BAIK </v>
      </c>
      <c r="CS49" s="15">
        <v>6</v>
      </c>
    </row>
    <row r="50" spans="1:97" x14ac:dyDescent="0.25">
      <c r="A50" s="3">
        <v>35</v>
      </c>
      <c r="B50" s="167" t="s">
        <v>196</v>
      </c>
      <c r="C50" s="99" t="s">
        <v>75</v>
      </c>
      <c r="D50" s="100" t="s">
        <v>76</v>
      </c>
      <c r="G50" s="15" t="s">
        <v>285</v>
      </c>
      <c r="H50" s="15">
        <f t="shared" si="0"/>
        <v>0</v>
      </c>
      <c r="I50" s="15" t="s">
        <v>12</v>
      </c>
      <c r="J50" s="15">
        <f t="shared" si="1"/>
        <v>0</v>
      </c>
      <c r="K50" s="15" t="s">
        <v>285</v>
      </c>
      <c r="L50" s="15">
        <f t="shared" si="2"/>
        <v>0</v>
      </c>
      <c r="M50" s="15" t="s">
        <v>12</v>
      </c>
      <c r="N50" s="15">
        <f t="shared" si="3"/>
        <v>0</v>
      </c>
      <c r="O50" s="15" t="s">
        <v>284</v>
      </c>
      <c r="P50" s="15">
        <f t="shared" si="4"/>
        <v>0</v>
      </c>
      <c r="Q50" s="15" t="s">
        <v>283</v>
      </c>
      <c r="R50" s="15">
        <f t="shared" si="5"/>
        <v>0</v>
      </c>
      <c r="S50" s="15" t="s">
        <v>285</v>
      </c>
      <c r="T50" s="15">
        <f t="shared" si="6"/>
        <v>1</v>
      </c>
      <c r="U50" s="15" t="s">
        <v>12</v>
      </c>
      <c r="V50" s="15">
        <f t="shared" si="7"/>
        <v>0</v>
      </c>
      <c r="W50" s="15" t="s">
        <v>285</v>
      </c>
      <c r="X50" s="15">
        <f t="shared" si="8"/>
        <v>0</v>
      </c>
      <c r="Y50" s="15" t="s">
        <v>285</v>
      </c>
      <c r="Z50" s="15">
        <f t="shared" si="9"/>
        <v>0</v>
      </c>
      <c r="AA50" s="15" t="s">
        <v>283</v>
      </c>
      <c r="AB50" s="15">
        <f t="shared" si="10"/>
        <v>1</v>
      </c>
      <c r="AC50" s="15" t="s">
        <v>282</v>
      </c>
      <c r="AD50" s="15">
        <f t="shared" si="11"/>
        <v>1</v>
      </c>
      <c r="AE50" s="15" t="s">
        <v>283</v>
      </c>
      <c r="AF50" s="15">
        <f t="shared" si="12"/>
        <v>0</v>
      </c>
      <c r="AG50" s="15" t="s">
        <v>282</v>
      </c>
      <c r="AH50" s="15">
        <f t="shared" si="13"/>
        <v>1</v>
      </c>
      <c r="AI50" s="15" t="s">
        <v>282</v>
      </c>
      <c r="AJ50" s="15">
        <f t="shared" si="14"/>
        <v>0</v>
      </c>
      <c r="AK50" s="15" t="s">
        <v>284</v>
      </c>
      <c r="AL50" s="15">
        <f t="shared" si="15"/>
        <v>1</v>
      </c>
      <c r="AM50" s="15" t="s">
        <v>12</v>
      </c>
      <c r="AN50" s="15">
        <f t="shared" si="16"/>
        <v>1</v>
      </c>
      <c r="AO50" s="15" t="s">
        <v>12</v>
      </c>
      <c r="AP50" s="15">
        <f t="shared" si="17"/>
        <v>0</v>
      </c>
      <c r="AQ50" s="15" t="s">
        <v>12</v>
      </c>
      <c r="AR50" s="15">
        <f t="shared" si="18"/>
        <v>1</v>
      </c>
      <c r="AS50" s="15" t="s">
        <v>285</v>
      </c>
      <c r="AT50" s="15">
        <f t="shared" si="19"/>
        <v>0</v>
      </c>
      <c r="AU50" s="15" t="s">
        <v>12</v>
      </c>
      <c r="AV50" s="15">
        <f t="shared" si="20"/>
        <v>1</v>
      </c>
      <c r="AW50" s="15" t="s">
        <v>12</v>
      </c>
      <c r="AX50" s="15">
        <f t="shared" si="21"/>
        <v>1</v>
      </c>
      <c r="AY50" s="15" t="s">
        <v>12</v>
      </c>
      <c r="AZ50" s="15">
        <f t="shared" si="22"/>
        <v>0</v>
      </c>
      <c r="BA50" s="15" t="s">
        <v>284</v>
      </c>
      <c r="BB50" s="15">
        <f t="shared" si="23"/>
        <v>1</v>
      </c>
      <c r="BC50" s="15" t="s">
        <v>285</v>
      </c>
      <c r="BD50" s="15">
        <f t="shared" si="24"/>
        <v>0</v>
      </c>
      <c r="BE50" s="15" t="s">
        <v>284</v>
      </c>
      <c r="BF50" s="15">
        <f t="shared" si="25"/>
        <v>1</v>
      </c>
      <c r="BG50" s="15" t="s">
        <v>285</v>
      </c>
      <c r="BH50" s="15">
        <f t="shared" si="26"/>
        <v>1</v>
      </c>
      <c r="BI50" s="15" t="s">
        <v>284</v>
      </c>
      <c r="BJ50" s="15">
        <f t="shared" si="27"/>
        <v>0</v>
      </c>
      <c r="BK50" s="15" t="s">
        <v>282</v>
      </c>
      <c r="BL50" s="15">
        <f t="shared" si="28"/>
        <v>0</v>
      </c>
      <c r="BM50" s="15" t="s">
        <v>12</v>
      </c>
      <c r="BN50" s="15">
        <f t="shared" si="29"/>
        <v>0</v>
      </c>
      <c r="BO50" s="15" t="s">
        <v>285</v>
      </c>
      <c r="BP50" s="15">
        <f t="shared" si="30"/>
        <v>0</v>
      </c>
      <c r="BQ50" s="15" t="s">
        <v>283</v>
      </c>
      <c r="BR50" s="15">
        <f t="shared" si="31"/>
        <v>1</v>
      </c>
      <c r="BS50" s="15" t="s">
        <v>283</v>
      </c>
      <c r="BT50" s="15">
        <f t="shared" si="32"/>
        <v>1</v>
      </c>
      <c r="BU50" s="15" t="s">
        <v>282</v>
      </c>
      <c r="BV50" s="15">
        <f t="shared" si="33"/>
        <v>0</v>
      </c>
      <c r="BW50" s="15" t="s">
        <v>285</v>
      </c>
      <c r="BX50" s="15">
        <f t="shared" si="34"/>
        <v>1</v>
      </c>
      <c r="BY50" s="15" t="s">
        <v>282</v>
      </c>
      <c r="BZ50" s="15">
        <f t="shared" si="35"/>
        <v>1</v>
      </c>
      <c r="CA50" s="15" t="s">
        <v>285</v>
      </c>
      <c r="CB50" s="15">
        <f t="shared" si="36"/>
        <v>0</v>
      </c>
      <c r="CC50" s="15" t="s">
        <v>12</v>
      </c>
      <c r="CD50" s="15">
        <f t="shared" si="37"/>
        <v>0</v>
      </c>
      <c r="CE50" s="15" t="s">
        <v>285</v>
      </c>
      <c r="CF50" s="15">
        <f t="shared" si="38"/>
        <v>0</v>
      </c>
      <c r="CG50" s="15" t="s">
        <v>282</v>
      </c>
      <c r="CH50" s="15">
        <f t="shared" si="39"/>
        <v>0</v>
      </c>
      <c r="CI50" s="15">
        <v>3</v>
      </c>
      <c r="CJ50" s="15">
        <v>4</v>
      </c>
      <c r="CK50" s="15">
        <v>2</v>
      </c>
      <c r="CL50" s="15">
        <v>1</v>
      </c>
      <c r="CM50" s="15">
        <v>2</v>
      </c>
      <c r="CN50" s="9">
        <f t="shared" si="43"/>
        <v>16</v>
      </c>
      <c r="CO50" s="15">
        <f t="shared" si="41"/>
        <v>24</v>
      </c>
      <c r="CP50" s="164">
        <f t="shared" si="44"/>
        <v>12</v>
      </c>
      <c r="CQ50" s="165">
        <f>CN50*'DATA GURU'!$C$30+CP50</f>
        <v>40</v>
      </c>
      <c r="CR50" s="220" t="str">
        <f>IF(CQ50&gt;='DATA GURU'!$C$20+20,"BAIK SEKALI",IF(CQ50&gt;='DATA GURU'!$C$20,"BAIK ",IF(CQ50&gt;='DATA GURU'!$C$20-10,"CUKUP",IF(CQ50&gt;='DATA GURU'!$C$20-20,"KURANG",IF(CQ50&lt;='DATA GURU'!$C$20-20,"KURANG SEKALI")))))</f>
        <v>KURANG</v>
      </c>
      <c r="CS50" s="15">
        <v>11</v>
      </c>
    </row>
    <row r="51" spans="1:97" x14ac:dyDescent="0.25">
      <c r="A51" s="1">
        <v>36</v>
      </c>
      <c r="B51" s="167" t="s">
        <v>197</v>
      </c>
      <c r="C51" s="99" t="s">
        <v>75</v>
      </c>
      <c r="D51" s="100" t="s">
        <v>76</v>
      </c>
      <c r="G51" s="15" t="s">
        <v>285</v>
      </c>
      <c r="H51" s="15">
        <f t="shared" si="0"/>
        <v>0</v>
      </c>
      <c r="I51" s="15" t="s">
        <v>282</v>
      </c>
      <c r="J51" s="15">
        <f t="shared" si="1"/>
        <v>0</v>
      </c>
      <c r="K51" s="15" t="s">
        <v>285</v>
      </c>
      <c r="L51" s="15">
        <f t="shared" si="2"/>
        <v>0</v>
      </c>
      <c r="M51" s="15" t="s">
        <v>284</v>
      </c>
      <c r="N51" s="15">
        <f t="shared" si="3"/>
        <v>0</v>
      </c>
      <c r="O51" s="15" t="s">
        <v>284</v>
      </c>
      <c r="P51" s="15">
        <f t="shared" si="4"/>
        <v>0</v>
      </c>
      <c r="Q51" s="15" t="s">
        <v>282</v>
      </c>
      <c r="R51" s="15">
        <f t="shared" si="5"/>
        <v>1</v>
      </c>
      <c r="S51" s="15" t="s">
        <v>12</v>
      </c>
      <c r="T51" s="15">
        <f t="shared" si="6"/>
        <v>0</v>
      </c>
      <c r="U51" s="15" t="s">
        <v>283</v>
      </c>
      <c r="V51" s="15">
        <f t="shared" si="7"/>
        <v>0</v>
      </c>
      <c r="W51" s="15" t="s">
        <v>283</v>
      </c>
      <c r="X51" s="15">
        <f t="shared" si="8"/>
        <v>1</v>
      </c>
      <c r="Y51" s="15" t="s">
        <v>12</v>
      </c>
      <c r="Z51" s="15">
        <f t="shared" si="9"/>
        <v>0</v>
      </c>
      <c r="AA51" s="15" t="s">
        <v>283</v>
      </c>
      <c r="AB51" s="15">
        <f t="shared" si="10"/>
        <v>1</v>
      </c>
      <c r="AC51" s="15" t="s">
        <v>282</v>
      </c>
      <c r="AD51" s="15">
        <f t="shared" si="11"/>
        <v>1</v>
      </c>
      <c r="AE51" s="15" t="s">
        <v>282</v>
      </c>
      <c r="AF51" s="15">
        <f t="shared" si="12"/>
        <v>0</v>
      </c>
      <c r="AG51" s="15" t="s">
        <v>282</v>
      </c>
      <c r="AH51" s="15">
        <f t="shared" si="13"/>
        <v>1</v>
      </c>
      <c r="AI51" s="15" t="s">
        <v>285</v>
      </c>
      <c r="AJ51" s="15">
        <f t="shared" si="14"/>
        <v>1</v>
      </c>
      <c r="AK51" s="15" t="s">
        <v>282</v>
      </c>
      <c r="AL51" s="15">
        <f t="shared" si="15"/>
        <v>0</v>
      </c>
      <c r="AM51" s="15" t="s">
        <v>12</v>
      </c>
      <c r="AN51" s="15">
        <f t="shared" si="16"/>
        <v>1</v>
      </c>
      <c r="AO51" s="15" t="s">
        <v>284</v>
      </c>
      <c r="AP51" s="15">
        <f t="shared" si="17"/>
        <v>0</v>
      </c>
      <c r="AQ51" s="15" t="s">
        <v>12</v>
      </c>
      <c r="AR51" s="15">
        <f t="shared" si="18"/>
        <v>1</v>
      </c>
      <c r="AS51" s="15" t="s">
        <v>284</v>
      </c>
      <c r="AT51" s="15">
        <f t="shared" si="19"/>
        <v>0</v>
      </c>
      <c r="AU51" s="15" t="s">
        <v>284</v>
      </c>
      <c r="AV51" s="15">
        <f t="shared" si="20"/>
        <v>0</v>
      </c>
      <c r="AW51" s="15" t="s">
        <v>12</v>
      </c>
      <c r="AX51" s="15">
        <f t="shared" si="21"/>
        <v>1</v>
      </c>
      <c r="AY51" s="15" t="s">
        <v>284</v>
      </c>
      <c r="AZ51" s="15">
        <f t="shared" si="22"/>
        <v>1</v>
      </c>
      <c r="BA51" s="15" t="s">
        <v>284</v>
      </c>
      <c r="BB51" s="15">
        <f t="shared" si="23"/>
        <v>1</v>
      </c>
      <c r="BC51" s="15" t="s">
        <v>12</v>
      </c>
      <c r="BD51" s="15">
        <f t="shared" si="24"/>
        <v>1</v>
      </c>
      <c r="BE51" s="15" t="s">
        <v>284</v>
      </c>
      <c r="BF51" s="15">
        <f t="shared" si="25"/>
        <v>1</v>
      </c>
      <c r="BG51" s="15" t="s">
        <v>285</v>
      </c>
      <c r="BH51" s="15">
        <f t="shared" si="26"/>
        <v>1</v>
      </c>
      <c r="BI51" s="15" t="s">
        <v>283</v>
      </c>
      <c r="BJ51" s="15">
        <f t="shared" si="27"/>
        <v>0</v>
      </c>
      <c r="BK51" s="15" t="s">
        <v>285</v>
      </c>
      <c r="BL51" s="15">
        <f t="shared" si="28"/>
        <v>0</v>
      </c>
      <c r="BM51" s="15" t="s">
        <v>12</v>
      </c>
      <c r="BN51" s="15">
        <f t="shared" si="29"/>
        <v>0</v>
      </c>
      <c r="BO51" s="15" t="s">
        <v>12</v>
      </c>
      <c r="BP51" s="15">
        <f t="shared" si="30"/>
        <v>1</v>
      </c>
      <c r="BQ51" s="15" t="s">
        <v>283</v>
      </c>
      <c r="BR51" s="15">
        <f t="shared" si="31"/>
        <v>1</v>
      </c>
      <c r="BS51" s="15" t="s">
        <v>283</v>
      </c>
      <c r="BT51" s="15">
        <f t="shared" si="32"/>
        <v>1</v>
      </c>
      <c r="BU51" s="15" t="s">
        <v>12</v>
      </c>
      <c r="BV51" s="15">
        <f t="shared" si="33"/>
        <v>1</v>
      </c>
      <c r="BW51" s="15" t="s">
        <v>282</v>
      </c>
      <c r="BX51" s="15">
        <f t="shared" si="34"/>
        <v>0</v>
      </c>
      <c r="BY51" s="15" t="s">
        <v>283</v>
      </c>
      <c r="BZ51" s="15">
        <f t="shared" si="35"/>
        <v>0</v>
      </c>
      <c r="CA51" s="15" t="s">
        <v>284</v>
      </c>
      <c r="CB51" s="15">
        <f t="shared" si="36"/>
        <v>1</v>
      </c>
      <c r="CC51" s="15" t="s">
        <v>283</v>
      </c>
      <c r="CD51" s="15">
        <f t="shared" si="37"/>
        <v>0</v>
      </c>
      <c r="CE51" s="15" t="s">
        <v>282</v>
      </c>
      <c r="CF51" s="15">
        <f t="shared" si="38"/>
        <v>0</v>
      </c>
      <c r="CG51" s="15" t="s">
        <v>12</v>
      </c>
      <c r="CH51" s="15">
        <f t="shared" si="39"/>
        <v>1</v>
      </c>
      <c r="CI51" s="15">
        <v>3</v>
      </c>
      <c r="CJ51" s="15">
        <v>3</v>
      </c>
      <c r="CK51" s="15">
        <v>1</v>
      </c>
      <c r="CL51" s="15">
        <v>1</v>
      </c>
      <c r="CM51" s="15">
        <v>4</v>
      </c>
      <c r="CN51" s="9">
        <f t="shared" si="43"/>
        <v>20</v>
      </c>
      <c r="CO51" s="15">
        <f t="shared" si="41"/>
        <v>20</v>
      </c>
      <c r="CP51" s="164">
        <f t="shared" si="44"/>
        <v>12</v>
      </c>
      <c r="CQ51" s="165">
        <f>CN51*'DATA GURU'!$C$30+CP51</f>
        <v>47</v>
      </c>
      <c r="CR51" s="220" t="str">
        <f>IF(CQ51&gt;='DATA GURU'!$C$20+20,"BAIK SEKALI",IF(CQ51&gt;='DATA GURU'!$C$20,"BAIK ",IF(CQ51&gt;='DATA GURU'!$C$20-10,"CUKUP",IF(CQ51&gt;='DATA GURU'!$C$20-20,"KURANG",IF(CQ51&lt;='DATA GURU'!$C$20-20,"KURANG SEKALI")))))</f>
        <v>CUKUP</v>
      </c>
      <c r="CS51" s="15">
        <v>11</v>
      </c>
    </row>
    <row r="52" spans="1:97" x14ac:dyDescent="0.25">
      <c r="A52" s="3">
        <v>37</v>
      </c>
      <c r="B52" s="167" t="s">
        <v>198</v>
      </c>
      <c r="C52" s="99" t="s">
        <v>75</v>
      </c>
      <c r="D52" s="100" t="s">
        <v>76</v>
      </c>
      <c r="G52" s="15" t="s">
        <v>282</v>
      </c>
      <c r="H52" s="15">
        <f t="shared" si="0"/>
        <v>1</v>
      </c>
      <c r="I52" s="15" t="s">
        <v>282</v>
      </c>
      <c r="J52" s="15">
        <f t="shared" si="1"/>
        <v>0</v>
      </c>
      <c r="K52" s="15" t="s">
        <v>283</v>
      </c>
      <c r="L52" s="15">
        <f t="shared" si="2"/>
        <v>0</v>
      </c>
      <c r="M52" s="15" t="s">
        <v>282</v>
      </c>
      <c r="N52" s="15">
        <f t="shared" si="3"/>
        <v>1</v>
      </c>
      <c r="O52" s="15" t="s">
        <v>283</v>
      </c>
      <c r="P52" s="15">
        <f t="shared" si="4"/>
        <v>0</v>
      </c>
      <c r="Q52" s="15" t="s">
        <v>282</v>
      </c>
      <c r="R52" s="15">
        <f t="shared" si="5"/>
        <v>1</v>
      </c>
      <c r="S52" s="15" t="s">
        <v>283</v>
      </c>
      <c r="T52" s="15">
        <f t="shared" si="6"/>
        <v>0</v>
      </c>
      <c r="U52" s="15" t="s">
        <v>284</v>
      </c>
      <c r="V52" s="15">
        <f t="shared" si="7"/>
        <v>0</v>
      </c>
      <c r="W52" s="15" t="s">
        <v>282</v>
      </c>
      <c r="X52" s="15">
        <f t="shared" si="8"/>
        <v>0</v>
      </c>
      <c r="Y52" s="15" t="s">
        <v>12</v>
      </c>
      <c r="Z52" s="15">
        <f t="shared" si="9"/>
        <v>0</v>
      </c>
      <c r="AA52" s="15" t="s">
        <v>283</v>
      </c>
      <c r="AB52" s="15">
        <f t="shared" si="10"/>
        <v>1</v>
      </c>
      <c r="AC52" s="15" t="s">
        <v>282</v>
      </c>
      <c r="AD52" s="15">
        <f t="shared" si="11"/>
        <v>1</v>
      </c>
      <c r="AE52" s="15" t="s">
        <v>282</v>
      </c>
      <c r="AF52" s="15">
        <f t="shared" si="12"/>
        <v>0</v>
      </c>
      <c r="AG52" s="15" t="s">
        <v>282</v>
      </c>
      <c r="AH52" s="15">
        <f t="shared" si="13"/>
        <v>1</v>
      </c>
      <c r="AI52" s="15" t="s">
        <v>285</v>
      </c>
      <c r="AJ52" s="15">
        <f t="shared" si="14"/>
        <v>1</v>
      </c>
      <c r="AK52" s="15" t="s">
        <v>283</v>
      </c>
      <c r="AL52" s="15">
        <f t="shared" si="15"/>
        <v>0</v>
      </c>
      <c r="AM52" s="15" t="s">
        <v>283</v>
      </c>
      <c r="AN52" s="15">
        <f t="shared" si="16"/>
        <v>0</v>
      </c>
      <c r="AO52" s="15" t="s">
        <v>284</v>
      </c>
      <c r="AP52" s="15">
        <f t="shared" si="17"/>
        <v>0</v>
      </c>
      <c r="AQ52" s="15" t="s">
        <v>12</v>
      </c>
      <c r="AR52" s="15">
        <f t="shared" si="18"/>
        <v>1</v>
      </c>
      <c r="AS52" s="15" t="s">
        <v>12</v>
      </c>
      <c r="AT52" s="15">
        <f t="shared" si="19"/>
        <v>1</v>
      </c>
      <c r="AU52" s="15" t="s">
        <v>12</v>
      </c>
      <c r="AV52" s="15">
        <f t="shared" si="20"/>
        <v>1</v>
      </c>
      <c r="AW52" s="15" t="s">
        <v>284</v>
      </c>
      <c r="AX52" s="15">
        <f t="shared" si="21"/>
        <v>0</v>
      </c>
      <c r="AY52" s="15" t="s">
        <v>284</v>
      </c>
      <c r="AZ52" s="15">
        <f t="shared" si="22"/>
        <v>1</v>
      </c>
      <c r="BA52" s="15" t="s">
        <v>284</v>
      </c>
      <c r="BB52" s="15">
        <f t="shared" si="23"/>
        <v>1</v>
      </c>
      <c r="BC52" s="15" t="s">
        <v>12</v>
      </c>
      <c r="BD52" s="15">
        <f t="shared" si="24"/>
        <v>1</v>
      </c>
      <c r="BE52" s="15" t="s">
        <v>12</v>
      </c>
      <c r="BF52" s="15">
        <f t="shared" si="25"/>
        <v>0</v>
      </c>
      <c r="BG52" s="15" t="s">
        <v>285</v>
      </c>
      <c r="BH52" s="15">
        <f t="shared" si="26"/>
        <v>1</v>
      </c>
      <c r="BI52" s="15" t="s">
        <v>284</v>
      </c>
      <c r="BJ52" s="15">
        <f t="shared" si="27"/>
        <v>0</v>
      </c>
      <c r="BK52" s="15" t="s">
        <v>282</v>
      </c>
      <c r="BL52" s="15">
        <f t="shared" si="28"/>
        <v>0</v>
      </c>
      <c r="BM52" s="15" t="s">
        <v>284</v>
      </c>
      <c r="BN52" s="15">
        <f t="shared" si="29"/>
        <v>1</v>
      </c>
      <c r="BO52" s="15" t="s">
        <v>12</v>
      </c>
      <c r="BP52" s="15">
        <f t="shared" si="30"/>
        <v>1</v>
      </c>
      <c r="BQ52" s="15" t="s">
        <v>283</v>
      </c>
      <c r="BR52" s="15">
        <f t="shared" si="31"/>
        <v>1</v>
      </c>
      <c r="BS52" s="15" t="s">
        <v>283</v>
      </c>
      <c r="BT52" s="15">
        <f t="shared" si="32"/>
        <v>1</v>
      </c>
      <c r="BU52" s="15" t="s">
        <v>284</v>
      </c>
      <c r="BV52" s="15">
        <f t="shared" si="33"/>
        <v>0</v>
      </c>
      <c r="BW52" s="15" t="s">
        <v>283</v>
      </c>
      <c r="BX52" s="15">
        <f t="shared" si="34"/>
        <v>0</v>
      </c>
      <c r="BY52" s="15" t="s">
        <v>282</v>
      </c>
      <c r="BZ52" s="15">
        <f t="shared" si="35"/>
        <v>1</v>
      </c>
      <c r="CA52" s="15" t="s">
        <v>284</v>
      </c>
      <c r="CB52" s="15">
        <f t="shared" si="36"/>
        <v>1</v>
      </c>
      <c r="CC52" s="15" t="s">
        <v>283</v>
      </c>
      <c r="CD52" s="15">
        <f t="shared" si="37"/>
        <v>0</v>
      </c>
      <c r="CE52" s="15" t="s">
        <v>12</v>
      </c>
      <c r="CF52" s="15">
        <f t="shared" si="38"/>
        <v>1</v>
      </c>
      <c r="CG52" s="15" t="s">
        <v>284</v>
      </c>
      <c r="CH52" s="15">
        <f t="shared" si="39"/>
        <v>0</v>
      </c>
      <c r="CI52" s="15">
        <v>2</v>
      </c>
      <c r="CJ52" s="15">
        <v>3</v>
      </c>
      <c r="CK52" s="15">
        <v>3</v>
      </c>
      <c r="CL52" s="15">
        <v>1</v>
      </c>
      <c r="CM52" s="15">
        <v>5</v>
      </c>
      <c r="CN52" s="9">
        <f t="shared" si="43"/>
        <v>21</v>
      </c>
      <c r="CO52" s="15">
        <f t="shared" si="41"/>
        <v>19</v>
      </c>
      <c r="CP52" s="164">
        <f t="shared" si="44"/>
        <v>14</v>
      </c>
      <c r="CQ52" s="165">
        <f>CN52*'DATA GURU'!$C$30+CP52</f>
        <v>50.75</v>
      </c>
      <c r="CR52" s="220" t="str">
        <f>IF(CQ52&gt;='DATA GURU'!$C$20+20,"BAIK SEKALI",IF(CQ52&gt;='DATA GURU'!$C$20,"BAIK ",IF(CQ52&gt;='DATA GURU'!$C$20-10,"CUKUP",IF(CQ52&gt;='DATA GURU'!$C$20-20,"KURANG",IF(CQ52&lt;='DATA GURU'!$C$20-20,"KURANG SEKALI")))))</f>
        <v>CUKUP</v>
      </c>
      <c r="CS52" s="15">
        <v>9</v>
      </c>
    </row>
    <row r="53" spans="1:97" x14ac:dyDescent="0.25">
      <c r="A53" s="1">
        <v>38</v>
      </c>
      <c r="B53" s="167" t="s">
        <v>199</v>
      </c>
      <c r="C53" s="99" t="s">
        <v>75</v>
      </c>
      <c r="D53" s="100" t="s">
        <v>76</v>
      </c>
      <c r="G53" s="15" t="s">
        <v>282</v>
      </c>
      <c r="H53" s="15">
        <f t="shared" si="0"/>
        <v>1</v>
      </c>
      <c r="I53" s="15" t="s">
        <v>282</v>
      </c>
      <c r="J53" s="15">
        <f t="shared" si="1"/>
        <v>0</v>
      </c>
      <c r="K53" s="15" t="s">
        <v>285</v>
      </c>
      <c r="L53" s="15">
        <f t="shared" si="2"/>
        <v>0</v>
      </c>
      <c r="M53" s="15" t="s">
        <v>284</v>
      </c>
      <c r="N53" s="15">
        <f t="shared" si="3"/>
        <v>0</v>
      </c>
      <c r="O53" s="15" t="s">
        <v>284</v>
      </c>
      <c r="P53" s="15">
        <f t="shared" si="4"/>
        <v>0</v>
      </c>
      <c r="Q53" s="15" t="s">
        <v>283</v>
      </c>
      <c r="R53" s="15">
        <f t="shared" si="5"/>
        <v>0</v>
      </c>
      <c r="S53" s="15" t="s">
        <v>12</v>
      </c>
      <c r="T53" s="15">
        <f t="shared" si="6"/>
        <v>0</v>
      </c>
      <c r="U53" s="15" t="s">
        <v>282</v>
      </c>
      <c r="V53" s="15">
        <f t="shared" si="7"/>
        <v>0</v>
      </c>
      <c r="W53" s="15" t="s">
        <v>282</v>
      </c>
      <c r="X53" s="15">
        <f t="shared" si="8"/>
        <v>0</v>
      </c>
      <c r="Y53" s="15" t="s">
        <v>12</v>
      </c>
      <c r="Z53" s="15">
        <f t="shared" si="9"/>
        <v>0</v>
      </c>
      <c r="AA53" s="15" t="s">
        <v>283</v>
      </c>
      <c r="AB53" s="15">
        <f t="shared" si="10"/>
        <v>1</v>
      </c>
      <c r="AC53" s="15" t="s">
        <v>284</v>
      </c>
      <c r="AD53" s="15">
        <f t="shared" si="11"/>
        <v>0</v>
      </c>
      <c r="AE53" s="15" t="s">
        <v>283</v>
      </c>
      <c r="AF53" s="15">
        <f t="shared" si="12"/>
        <v>0</v>
      </c>
      <c r="AG53" s="15" t="s">
        <v>282</v>
      </c>
      <c r="AH53" s="15">
        <f t="shared" si="13"/>
        <v>1</v>
      </c>
      <c r="AI53" s="15" t="s">
        <v>285</v>
      </c>
      <c r="AJ53" s="15">
        <f t="shared" si="14"/>
        <v>1</v>
      </c>
      <c r="AK53" s="15" t="s">
        <v>282</v>
      </c>
      <c r="AL53" s="15">
        <f t="shared" si="15"/>
        <v>0</v>
      </c>
      <c r="AM53" s="15" t="s">
        <v>12</v>
      </c>
      <c r="AN53" s="15">
        <f t="shared" si="16"/>
        <v>1</v>
      </c>
      <c r="AO53" s="15" t="s">
        <v>12</v>
      </c>
      <c r="AP53" s="15">
        <f t="shared" si="17"/>
        <v>0</v>
      </c>
      <c r="AQ53" s="15" t="s">
        <v>12</v>
      </c>
      <c r="AR53" s="15">
        <f t="shared" si="18"/>
        <v>1</v>
      </c>
      <c r="AS53" s="15" t="s">
        <v>285</v>
      </c>
      <c r="AT53" s="15">
        <f t="shared" si="19"/>
        <v>0</v>
      </c>
      <c r="AU53" s="15" t="s">
        <v>282</v>
      </c>
      <c r="AV53" s="15">
        <f t="shared" si="20"/>
        <v>0</v>
      </c>
      <c r="AW53" s="15" t="s">
        <v>12</v>
      </c>
      <c r="AX53" s="15">
        <f t="shared" si="21"/>
        <v>1</v>
      </c>
      <c r="AY53" s="15" t="s">
        <v>284</v>
      </c>
      <c r="AZ53" s="15">
        <f t="shared" si="22"/>
        <v>1</v>
      </c>
      <c r="BA53" s="15" t="s">
        <v>284</v>
      </c>
      <c r="BB53" s="15">
        <f t="shared" si="23"/>
        <v>1</v>
      </c>
      <c r="BC53" s="15" t="s">
        <v>12</v>
      </c>
      <c r="BD53" s="15">
        <f t="shared" si="24"/>
        <v>1</v>
      </c>
      <c r="BE53" s="15" t="s">
        <v>284</v>
      </c>
      <c r="BF53" s="15">
        <f t="shared" si="25"/>
        <v>1</v>
      </c>
      <c r="BG53" s="15" t="s">
        <v>285</v>
      </c>
      <c r="BH53" s="15">
        <f t="shared" si="26"/>
        <v>1</v>
      </c>
      <c r="BI53" s="15" t="s">
        <v>283</v>
      </c>
      <c r="BJ53" s="15">
        <f t="shared" si="27"/>
        <v>0</v>
      </c>
      <c r="BK53" s="15" t="s">
        <v>285</v>
      </c>
      <c r="BL53" s="15">
        <f t="shared" si="28"/>
        <v>0</v>
      </c>
      <c r="BM53" s="15" t="s">
        <v>284</v>
      </c>
      <c r="BN53" s="15">
        <f t="shared" si="29"/>
        <v>1</v>
      </c>
      <c r="BO53" s="15" t="s">
        <v>12</v>
      </c>
      <c r="BP53" s="15">
        <f t="shared" si="30"/>
        <v>1</v>
      </c>
      <c r="BQ53" s="15" t="s">
        <v>283</v>
      </c>
      <c r="BR53" s="15">
        <f t="shared" si="31"/>
        <v>1</v>
      </c>
      <c r="BS53" s="15" t="s">
        <v>283</v>
      </c>
      <c r="BT53" s="15">
        <f t="shared" si="32"/>
        <v>1</v>
      </c>
      <c r="BU53" s="15" t="s">
        <v>285</v>
      </c>
      <c r="BV53" s="15">
        <f t="shared" si="33"/>
        <v>0</v>
      </c>
      <c r="BW53" s="15" t="s">
        <v>285</v>
      </c>
      <c r="BX53" s="15">
        <f t="shared" si="34"/>
        <v>1</v>
      </c>
      <c r="BY53" s="15" t="s">
        <v>282</v>
      </c>
      <c r="BZ53" s="15">
        <f t="shared" si="35"/>
        <v>1</v>
      </c>
      <c r="CA53" s="15" t="s">
        <v>284</v>
      </c>
      <c r="CB53" s="15">
        <f t="shared" si="36"/>
        <v>1</v>
      </c>
      <c r="CC53" s="15" t="s">
        <v>284</v>
      </c>
      <c r="CD53" s="15">
        <f t="shared" si="37"/>
        <v>0</v>
      </c>
      <c r="CE53" s="15" t="s">
        <v>12</v>
      </c>
      <c r="CF53" s="15">
        <f t="shared" si="38"/>
        <v>1</v>
      </c>
      <c r="CG53" s="15" t="s">
        <v>282</v>
      </c>
      <c r="CH53" s="15">
        <f t="shared" si="39"/>
        <v>0</v>
      </c>
      <c r="CI53" s="15">
        <v>3</v>
      </c>
      <c r="CJ53" s="15">
        <v>4</v>
      </c>
      <c r="CK53" s="15">
        <v>2</v>
      </c>
      <c r="CL53" s="15">
        <v>1</v>
      </c>
      <c r="CM53" s="15">
        <v>4</v>
      </c>
      <c r="CN53" s="9">
        <f t="shared" si="43"/>
        <v>20</v>
      </c>
      <c r="CO53" s="15">
        <f t="shared" si="41"/>
        <v>20</v>
      </c>
      <c r="CP53" s="164">
        <f t="shared" si="44"/>
        <v>14</v>
      </c>
      <c r="CQ53" s="165">
        <f>CN53*'DATA GURU'!$C$30+CP53</f>
        <v>49</v>
      </c>
      <c r="CR53" s="220" t="str">
        <f>IF(CQ53&gt;='DATA GURU'!$C$20+20,"BAIK SEKALI",IF(CQ53&gt;='DATA GURU'!$C$20,"BAIK ",IF(CQ53&gt;='DATA GURU'!$C$20-10,"CUKUP",IF(CQ53&gt;='DATA GURU'!$C$20-20,"KURANG",IF(CQ53&lt;='DATA GURU'!$C$20-20,"KURANG SEKALI")))))</f>
        <v>CUKUP</v>
      </c>
      <c r="CS53" s="15">
        <v>9</v>
      </c>
    </row>
    <row r="54" spans="1:97" x14ac:dyDescent="0.25">
      <c r="A54" s="3">
        <v>39</v>
      </c>
      <c r="B54" s="167" t="s">
        <v>200</v>
      </c>
      <c r="C54" s="99" t="s">
        <v>75</v>
      </c>
      <c r="D54" s="100" t="s">
        <v>76</v>
      </c>
      <c r="G54" s="15" t="s">
        <v>286</v>
      </c>
      <c r="H54" s="15">
        <f t="shared" si="0"/>
        <v>0</v>
      </c>
      <c r="I54" s="15" t="s">
        <v>283</v>
      </c>
      <c r="J54" s="15">
        <f t="shared" si="1"/>
        <v>1</v>
      </c>
      <c r="K54" s="15" t="s">
        <v>283</v>
      </c>
      <c r="L54" s="15">
        <f t="shared" si="2"/>
        <v>0</v>
      </c>
      <c r="M54" s="15" t="s">
        <v>282</v>
      </c>
      <c r="N54" s="15">
        <f t="shared" si="3"/>
        <v>1</v>
      </c>
      <c r="O54" s="15" t="s">
        <v>282</v>
      </c>
      <c r="P54" s="15">
        <f t="shared" si="4"/>
        <v>0</v>
      </c>
      <c r="Q54" s="15" t="s">
        <v>12</v>
      </c>
      <c r="R54" s="15">
        <f t="shared" si="5"/>
        <v>0</v>
      </c>
      <c r="S54" s="15" t="s">
        <v>12</v>
      </c>
      <c r="T54" s="15">
        <f t="shared" si="6"/>
        <v>0</v>
      </c>
      <c r="U54" s="15" t="s">
        <v>12</v>
      </c>
      <c r="V54" s="15">
        <f t="shared" si="7"/>
        <v>0</v>
      </c>
      <c r="W54" s="15" t="s">
        <v>282</v>
      </c>
      <c r="X54" s="15">
        <f t="shared" si="8"/>
        <v>0</v>
      </c>
      <c r="Y54" s="15" t="s">
        <v>283</v>
      </c>
      <c r="Z54" s="15">
        <f t="shared" si="9"/>
        <v>0</v>
      </c>
      <c r="AA54" s="15" t="s">
        <v>283</v>
      </c>
      <c r="AB54" s="15">
        <f t="shared" si="10"/>
        <v>1</v>
      </c>
      <c r="AC54" s="15" t="s">
        <v>282</v>
      </c>
      <c r="AD54" s="15">
        <f t="shared" si="11"/>
        <v>1</v>
      </c>
      <c r="AE54" s="15" t="s">
        <v>282</v>
      </c>
      <c r="AF54" s="15">
        <f t="shared" si="12"/>
        <v>0</v>
      </c>
      <c r="AG54" s="15" t="s">
        <v>282</v>
      </c>
      <c r="AH54" s="15">
        <f t="shared" si="13"/>
        <v>1</v>
      </c>
      <c r="AI54" s="15" t="s">
        <v>282</v>
      </c>
      <c r="AJ54" s="15">
        <f t="shared" si="14"/>
        <v>0</v>
      </c>
      <c r="AK54" s="15" t="s">
        <v>284</v>
      </c>
      <c r="AL54" s="15">
        <f t="shared" si="15"/>
        <v>1</v>
      </c>
      <c r="AM54" s="15" t="s">
        <v>12</v>
      </c>
      <c r="AN54" s="15">
        <f t="shared" si="16"/>
        <v>1</v>
      </c>
      <c r="AO54" s="15" t="s">
        <v>282</v>
      </c>
      <c r="AP54" s="15">
        <f t="shared" si="17"/>
        <v>0</v>
      </c>
      <c r="AQ54" s="15" t="s">
        <v>12</v>
      </c>
      <c r="AR54" s="15">
        <f t="shared" si="18"/>
        <v>1</v>
      </c>
      <c r="AS54" s="15" t="s">
        <v>12</v>
      </c>
      <c r="AT54" s="15">
        <f t="shared" si="19"/>
        <v>1</v>
      </c>
      <c r="AU54" s="15" t="s">
        <v>12</v>
      </c>
      <c r="AV54" s="15">
        <f t="shared" si="20"/>
        <v>1</v>
      </c>
      <c r="AW54" s="15" t="s">
        <v>12</v>
      </c>
      <c r="AX54" s="15">
        <f t="shared" si="21"/>
        <v>1</v>
      </c>
      <c r="AY54" s="15" t="s">
        <v>284</v>
      </c>
      <c r="AZ54" s="15">
        <f t="shared" si="22"/>
        <v>1</v>
      </c>
      <c r="BA54" s="15" t="s">
        <v>284</v>
      </c>
      <c r="BB54" s="15">
        <f t="shared" si="23"/>
        <v>1</v>
      </c>
      <c r="BC54" s="15" t="s">
        <v>12</v>
      </c>
      <c r="BD54" s="15">
        <f t="shared" si="24"/>
        <v>1</v>
      </c>
      <c r="BE54" s="15" t="s">
        <v>284</v>
      </c>
      <c r="BF54" s="15">
        <f t="shared" si="25"/>
        <v>1</v>
      </c>
      <c r="BG54" s="15" t="s">
        <v>285</v>
      </c>
      <c r="BH54" s="15">
        <f t="shared" si="26"/>
        <v>1</v>
      </c>
      <c r="BI54" s="15" t="s">
        <v>12</v>
      </c>
      <c r="BJ54" s="15">
        <f t="shared" si="27"/>
        <v>0</v>
      </c>
      <c r="BK54" s="15" t="s">
        <v>12</v>
      </c>
      <c r="BL54" s="15">
        <f t="shared" si="28"/>
        <v>0</v>
      </c>
      <c r="BM54" s="15" t="s">
        <v>284</v>
      </c>
      <c r="BN54" s="15">
        <f t="shared" si="29"/>
        <v>1</v>
      </c>
      <c r="BO54" s="15" t="s">
        <v>283</v>
      </c>
      <c r="BP54" s="15">
        <f t="shared" si="30"/>
        <v>0</v>
      </c>
      <c r="BQ54" s="15" t="s">
        <v>283</v>
      </c>
      <c r="BR54" s="15">
        <f t="shared" si="31"/>
        <v>1</v>
      </c>
      <c r="BS54" s="15" t="s">
        <v>283</v>
      </c>
      <c r="BT54" s="15">
        <f t="shared" si="32"/>
        <v>1</v>
      </c>
      <c r="BU54" s="15" t="s">
        <v>12</v>
      </c>
      <c r="BV54" s="15">
        <f t="shared" si="33"/>
        <v>1</v>
      </c>
      <c r="BW54" s="15" t="s">
        <v>283</v>
      </c>
      <c r="BX54" s="15">
        <f t="shared" si="34"/>
        <v>0</v>
      </c>
      <c r="BY54" s="15" t="s">
        <v>282</v>
      </c>
      <c r="BZ54" s="15">
        <f t="shared" si="35"/>
        <v>1</v>
      </c>
      <c r="CA54" s="15" t="s">
        <v>12</v>
      </c>
      <c r="CB54" s="15">
        <f t="shared" si="36"/>
        <v>0</v>
      </c>
      <c r="CC54" s="15" t="s">
        <v>284</v>
      </c>
      <c r="CD54" s="15">
        <f t="shared" si="37"/>
        <v>0</v>
      </c>
      <c r="CE54" s="15" t="s">
        <v>286</v>
      </c>
      <c r="CF54" s="15">
        <f t="shared" si="38"/>
        <v>0</v>
      </c>
      <c r="CG54" s="15" t="s">
        <v>286</v>
      </c>
      <c r="CH54" s="15">
        <f t="shared" si="39"/>
        <v>0</v>
      </c>
      <c r="CI54" s="15">
        <v>3</v>
      </c>
      <c r="CJ54" s="15">
        <v>7</v>
      </c>
      <c r="CK54" s="15">
        <v>3</v>
      </c>
      <c r="CL54" s="15">
        <v>0</v>
      </c>
      <c r="CM54" s="15">
        <v>0</v>
      </c>
      <c r="CN54" s="9">
        <f t="shared" si="43"/>
        <v>21</v>
      </c>
      <c r="CO54" s="15">
        <f t="shared" si="41"/>
        <v>19</v>
      </c>
      <c r="CP54" s="164">
        <f t="shared" si="44"/>
        <v>13</v>
      </c>
      <c r="CQ54" s="165">
        <f>CN54*'DATA GURU'!$C$30+CP54</f>
        <v>49.75</v>
      </c>
      <c r="CR54" s="220" t="str">
        <f>IF(CQ54&gt;='DATA GURU'!$C$20+20,"BAIK SEKALI",IF(CQ54&gt;='DATA GURU'!$C$20,"BAIK ",IF(CQ54&gt;='DATA GURU'!$C$20-10,"CUKUP",IF(CQ54&gt;='DATA GURU'!$C$20-20,"KURANG",IF(CQ54&lt;='DATA GURU'!$C$20-20,"KURANG SEKALI")))))</f>
        <v>CUKUP</v>
      </c>
      <c r="CS54" s="15">
        <v>9</v>
      </c>
    </row>
    <row r="55" spans="1:97" x14ac:dyDescent="0.25">
      <c r="A55" s="1">
        <v>40</v>
      </c>
      <c r="B55" s="167" t="s">
        <v>201</v>
      </c>
      <c r="C55" s="99" t="s">
        <v>75</v>
      </c>
      <c r="D55" s="100" t="s">
        <v>76</v>
      </c>
      <c r="G55" s="15" t="s">
        <v>285</v>
      </c>
      <c r="H55" s="15">
        <f t="shared" si="0"/>
        <v>0</v>
      </c>
      <c r="I55" s="15" t="s">
        <v>12</v>
      </c>
      <c r="J55" s="15">
        <f t="shared" si="1"/>
        <v>0</v>
      </c>
      <c r="K55" s="15" t="s">
        <v>285</v>
      </c>
      <c r="L55" s="15">
        <f t="shared" si="2"/>
        <v>0</v>
      </c>
      <c r="M55" s="15" t="s">
        <v>282</v>
      </c>
      <c r="N55" s="15">
        <f t="shared" si="3"/>
        <v>1</v>
      </c>
      <c r="O55" s="15" t="s">
        <v>284</v>
      </c>
      <c r="P55" s="15">
        <f t="shared" si="4"/>
        <v>0</v>
      </c>
      <c r="Q55" s="15" t="s">
        <v>283</v>
      </c>
      <c r="R55" s="15">
        <f t="shared" si="5"/>
        <v>0</v>
      </c>
      <c r="S55" s="15" t="s">
        <v>284</v>
      </c>
      <c r="T55" s="15">
        <f t="shared" si="6"/>
        <v>0</v>
      </c>
      <c r="U55" s="15" t="s">
        <v>12</v>
      </c>
      <c r="V55" s="15">
        <f t="shared" si="7"/>
        <v>0</v>
      </c>
      <c r="W55" s="15" t="s">
        <v>285</v>
      </c>
      <c r="X55" s="15">
        <f t="shared" si="8"/>
        <v>0</v>
      </c>
      <c r="Y55" s="15" t="s">
        <v>284</v>
      </c>
      <c r="Z55" s="15">
        <f t="shared" si="9"/>
        <v>1</v>
      </c>
      <c r="AA55" s="15" t="s">
        <v>283</v>
      </c>
      <c r="AB55" s="15">
        <f t="shared" si="10"/>
        <v>1</v>
      </c>
      <c r="AC55" s="15" t="s">
        <v>282</v>
      </c>
      <c r="AD55" s="15">
        <f t="shared" si="11"/>
        <v>1</v>
      </c>
      <c r="AE55" s="15" t="s">
        <v>283</v>
      </c>
      <c r="AF55" s="15">
        <f t="shared" si="12"/>
        <v>0</v>
      </c>
      <c r="AG55" s="15" t="s">
        <v>284</v>
      </c>
      <c r="AH55" s="15">
        <f t="shared" si="13"/>
        <v>0</v>
      </c>
      <c r="AI55" s="15" t="s">
        <v>282</v>
      </c>
      <c r="AJ55" s="15">
        <f t="shared" si="14"/>
        <v>0</v>
      </c>
      <c r="AK55" s="15" t="s">
        <v>284</v>
      </c>
      <c r="AL55" s="15">
        <f t="shared" si="15"/>
        <v>1</v>
      </c>
      <c r="AM55" s="15" t="s">
        <v>12</v>
      </c>
      <c r="AN55" s="15">
        <f t="shared" si="16"/>
        <v>1</v>
      </c>
      <c r="AO55" s="15" t="s">
        <v>12</v>
      </c>
      <c r="AP55" s="15">
        <f t="shared" si="17"/>
        <v>0</v>
      </c>
      <c r="AQ55" s="15" t="s">
        <v>12</v>
      </c>
      <c r="AR55" s="15">
        <f t="shared" si="18"/>
        <v>1</v>
      </c>
      <c r="AS55" s="15" t="s">
        <v>285</v>
      </c>
      <c r="AT55" s="15">
        <f t="shared" si="19"/>
        <v>0</v>
      </c>
      <c r="AU55" s="15" t="s">
        <v>12</v>
      </c>
      <c r="AV55" s="15">
        <f t="shared" si="20"/>
        <v>1</v>
      </c>
      <c r="AW55" s="15" t="s">
        <v>284</v>
      </c>
      <c r="AX55" s="15">
        <f t="shared" si="21"/>
        <v>0</v>
      </c>
      <c r="AY55" s="15" t="s">
        <v>284</v>
      </c>
      <c r="AZ55" s="15">
        <f t="shared" si="22"/>
        <v>1</v>
      </c>
      <c r="BA55" s="15" t="s">
        <v>283</v>
      </c>
      <c r="BB55" s="15">
        <f t="shared" si="23"/>
        <v>0</v>
      </c>
      <c r="BC55" s="15" t="s">
        <v>12</v>
      </c>
      <c r="BD55" s="15">
        <f t="shared" si="24"/>
        <v>1</v>
      </c>
      <c r="BE55" s="15" t="s">
        <v>284</v>
      </c>
      <c r="BF55" s="15">
        <f t="shared" si="25"/>
        <v>1</v>
      </c>
      <c r="BG55" s="15" t="s">
        <v>284</v>
      </c>
      <c r="BH55" s="15">
        <f t="shared" si="26"/>
        <v>0</v>
      </c>
      <c r="BI55" s="15" t="s">
        <v>282</v>
      </c>
      <c r="BJ55" s="15">
        <f t="shared" si="27"/>
        <v>1</v>
      </c>
      <c r="BK55" s="15" t="s">
        <v>284</v>
      </c>
      <c r="BL55" s="15">
        <f t="shared" si="28"/>
        <v>0</v>
      </c>
      <c r="BM55" s="15" t="s">
        <v>12</v>
      </c>
      <c r="BN55" s="15">
        <f t="shared" si="29"/>
        <v>0</v>
      </c>
      <c r="BO55" s="15" t="s">
        <v>283</v>
      </c>
      <c r="BP55" s="15">
        <f t="shared" si="30"/>
        <v>0</v>
      </c>
      <c r="BQ55" s="15" t="s">
        <v>283</v>
      </c>
      <c r="BR55" s="15">
        <f t="shared" si="31"/>
        <v>1</v>
      </c>
      <c r="BS55" s="15" t="s">
        <v>284</v>
      </c>
      <c r="BT55" s="15">
        <f t="shared" si="32"/>
        <v>0</v>
      </c>
      <c r="BU55" s="15" t="s">
        <v>282</v>
      </c>
      <c r="BV55" s="15">
        <f t="shared" si="33"/>
        <v>0</v>
      </c>
      <c r="BW55" s="15" t="s">
        <v>285</v>
      </c>
      <c r="BX55" s="15">
        <f t="shared" si="34"/>
        <v>1</v>
      </c>
      <c r="BY55" s="15" t="s">
        <v>282</v>
      </c>
      <c r="BZ55" s="15">
        <f t="shared" si="35"/>
        <v>1</v>
      </c>
      <c r="CA55" s="15" t="s">
        <v>285</v>
      </c>
      <c r="CB55" s="15">
        <f t="shared" si="36"/>
        <v>0</v>
      </c>
      <c r="CC55" s="15" t="s">
        <v>284</v>
      </c>
      <c r="CD55" s="15">
        <f t="shared" si="37"/>
        <v>0</v>
      </c>
      <c r="CE55" s="15" t="s">
        <v>285</v>
      </c>
      <c r="CF55" s="15">
        <f t="shared" si="38"/>
        <v>0</v>
      </c>
      <c r="CG55" s="15" t="s">
        <v>282</v>
      </c>
      <c r="CH55" s="15">
        <f t="shared" si="39"/>
        <v>0</v>
      </c>
      <c r="CI55" s="15">
        <v>3</v>
      </c>
      <c r="CJ55" s="15">
        <v>7</v>
      </c>
      <c r="CK55" s="15">
        <v>2</v>
      </c>
      <c r="CL55" s="15">
        <v>1</v>
      </c>
      <c r="CM55" s="15">
        <v>3</v>
      </c>
      <c r="CN55" s="9">
        <f t="shared" si="43"/>
        <v>15</v>
      </c>
      <c r="CO55" s="15">
        <f t="shared" si="41"/>
        <v>25</v>
      </c>
      <c r="CP55" s="164">
        <f t="shared" si="44"/>
        <v>16</v>
      </c>
      <c r="CQ55" s="165">
        <f>CN55*'DATA GURU'!$C$30+CP55</f>
        <v>42.25</v>
      </c>
      <c r="CR55" s="220" t="str">
        <f>IF(CQ55&gt;='DATA GURU'!$C$20+20,"BAIK SEKALI",IF(CQ55&gt;='DATA GURU'!$C$20,"BAIK ",IF(CQ55&gt;='DATA GURU'!$C$20-10,"CUKUP",IF(CQ55&gt;='DATA GURU'!$C$20-20,"KURANG",IF(CQ55&lt;='DATA GURU'!$C$20-20,"KURANG SEKALI")))))</f>
        <v>KURANG</v>
      </c>
      <c r="CS55" s="15">
        <v>9</v>
      </c>
    </row>
    <row r="56" spans="1:97" x14ac:dyDescent="0.25">
      <c r="A56" s="3">
        <v>41</v>
      </c>
      <c r="B56" s="167" t="s">
        <v>202</v>
      </c>
      <c r="C56" s="99" t="s">
        <v>75</v>
      </c>
      <c r="D56" s="100" t="s">
        <v>76</v>
      </c>
      <c r="G56" s="15" t="s">
        <v>282</v>
      </c>
      <c r="H56" s="15">
        <f t="shared" ref="H56:H119" si="45">IF(G56=$G$15,1,0)</f>
        <v>1</v>
      </c>
      <c r="I56" s="15" t="s">
        <v>282</v>
      </c>
      <c r="J56" s="15">
        <f t="shared" ref="J56:J119" si="46">IF(I56=$I$15,1,0)</f>
        <v>0</v>
      </c>
      <c r="K56" s="15" t="s">
        <v>12</v>
      </c>
      <c r="L56" s="15">
        <f t="shared" ref="L56:L119" si="47">IF(K56=$K$15,1,0)</f>
        <v>0</v>
      </c>
      <c r="M56" s="15" t="s">
        <v>282</v>
      </c>
      <c r="N56" s="15">
        <f t="shared" ref="N56:N119" si="48">IF(M56=$M$15,1,0)</f>
        <v>1</v>
      </c>
      <c r="O56" s="15" t="s">
        <v>283</v>
      </c>
      <c r="P56" s="15">
        <f t="shared" ref="P56:P119" si="49">IF(O56=$O$15,1,0)</f>
        <v>0</v>
      </c>
      <c r="Q56" s="15" t="s">
        <v>282</v>
      </c>
      <c r="R56" s="15">
        <f t="shared" ref="R56:R119" si="50">IF(Q56=$Q$15,1,0)</f>
        <v>1</v>
      </c>
      <c r="S56" s="15" t="s">
        <v>12</v>
      </c>
      <c r="T56" s="15">
        <f t="shared" ref="T56:T119" si="51">IF(S56=$S$15,1,0)</f>
        <v>0</v>
      </c>
      <c r="U56" s="15" t="s">
        <v>284</v>
      </c>
      <c r="V56" s="15">
        <f t="shared" ref="V56:V119" si="52">IF(U56=$U$15,1,0)</f>
        <v>0</v>
      </c>
      <c r="W56" s="15" t="s">
        <v>282</v>
      </c>
      <c r="X56" s="15">
        <f t="shared" ref="X56:X119" si="53">IF(W56=$W$15,1,0)</f>
        <v>0</v>
      </c>
      <c r="Y56" s="15" t="s">
        <v>283</v>
      </c>
      <c r="Z56" s="15">
        <f t="shared" ref="Z56:Z119" si="54">IF(Y56=$Y$15,1,0)</f>
        <v>0</v>
      </c>
      <c r="AA56" s="15" t="s">
        <v>285</v>
      </c>
      <c r="AB56" s="15">
        <f t="shared" ref="AB56:AB119" si="55">IF(AA56=$AA$15,1,0)</f>
        <v>0</v>
      </c>
      <c r="AC56" s="15" t="s">
        <v>282</v>
      </c>
      <c r="AD56" s="15">
        <f t="shared" ref="AD56:AD119" si="56">IF(AC56=$AC$15,1,0)</f>
        <v>1</v>
      </c>
      <c r="AE56" s="15" t="s">
        <v>282</v>
      </c>
      <c r="AF56" s="15">
        <f t="shared" ref="AF56:AF119" si="57">IF(AE56=$AE$15,1,0)</f>
        <v>0</v>
      </c>
      <c r="AG56" s="15" t="s">
        <v>283</v>
      </c>
      <c r="AH56" s="15">
        <f t="shared" ref="AH56:AH119" si="58">IF(AG56=$AG$15,1,0)</f>
        <v>0</v>
      </c>
      <c r="AI56" s="15" t="s">
        <v>285</v>
      </c>
      <c r="AJ56" s="15">
        <f t="shared" ref="AJ56:AJ119" si="59">IF(AI56=$AI$15,1,0)</f>
        <v>1</v>
      </c>
      <c r="AK56" s="15" t="s">
        <v>283</v>
      </c>
      <c r="AL56" s="15">
        <f t="shared" ref="AL56:AL119" si="60">IF(AK56=$AK$15,1,0)</f>
        <v>0</v>
      </c>
      <c r="AM56" s="15" t="s">
        <v>12</v>
      </c>
      <c r="AN56" s="15">
        <f t="shared" ref="AN56:AN119" si="61">IF(AM56=$AM$15,1,0)</f>
        <v>1</v>
      </c>
      <c r="AO56" s="15" t="s">
        <v>282</v>
      </c>
      <c r="AP56" s="15">
        <f t="shared" ref="AP56:AP119" si="62">IF(AO56=$AO$15,1,0)</f>
        <v>0</v>
      </c>
      <c r="AQ56" s="15" t="s">
        <v>12</v>
      </c>
      <c r="AR56" s="15">
        <f t="shared" ref="AR56:AR119" si="63">IF(AQ56=$AQ$15,1,0)</f>
        <v>1</v>
      </c>
      <c r="AS56" s="15" t="s">
        <v>12</v>
      </c>
      <c r="AT56" s="15">
        <f t="shared" ref="AT56:AT119" si="64">IF(AS56=$AS$15,1,0)</f>
        <v>1</v>
      </c>
      <c r="AU56" s="15" t="s">
        <v>282</v>
      </c>
      <c r="AV56" s="15">
        <f t="shared" ref="AV56:AV119" si="65">IF(AU56=$AU$15,1,0)</f>
        <v>0</v>
      </c>
      <c r="AW56" s="15" t="s">
        <v>12</v>
      </c>
      <c r="AX56" s="15">
        <f t="shared" ref="AX56:AX119" si="66">IF(AW56=$AW$15,1,0)</f>
        <v>1</v>
      </c>
      <c r="AY56" s="15" t="s">
        <v>284</v>
      </c>
      <c r="AZ56" s="15">
        <f t="shared" ref="AZ56:AZ119" si="67">IF(AY56=$AY$15,1,0)</f>
        <v>1</v>
      </c>
      <c r="BA56" s="15" t="s">
        <v>284</v>
      </c>
      <c r="BB56" s="15">
        <f t="shared" ref="BB56:BB119" si="68">IF(BA56=$BA$15,1,0)</f>
        <v>1</v>
      </c>
      <c r="BC56" s="15" t="s">
        <v>12</v>
      </c>
      <c r="BD56" s="15">
        <f t="shared" ref="BD56:BD119" si="69">IF(BC56=$BC$15,1,0)</f>
        <v>1</v>
      </c>
      <c r="BE56" s="15" t="s">
        <v>284</v>
      </c>
      <c r="BF56" s="15">
        <f t="shared" ref="BF56:BF119" si="70">IF(BE56=$BE$15,1,0)</f>
        <v>1</v>
      </c>
      <c r="BG56" s="15" t="s">
        <v>285</v>
      </c>
      <c r="BH56" s="15">
        <f t="shared" ref="BH56:BH119" si="71">IF(BG56=$BG$15,1,0)</f>
        <v>1</v>
      </c>
      <c r="BI56" s="15" t="s">
        <v>282</v>
      </c>
      <c r="BJ56" s="15">
        <f t="shared" ref="BJ56:BJ119" si="72">IF(BI56=$BI$15,1,0)</f>
        <v>1</v>
      </c>
      <c r="BK56" s="15" t="s">
        <v>285</v>
      </c>
      <c r="BL56" s="15">
        <f t="shared" ref="BL56:BL119" si="73">IF(BK56=$BK$15,1,0)</f>
        <v>0</v>
      </c>
      <c r="BM56" s="15" t="s">
        <v>284</v>
      </c>
      <c r="BN56" s="15">
        <f t="shared" ref="BN56:BN119" si="74">IF(BM56=$BM$15,1,0)</f>
        <v>1</v>
      </c>
      <c r="BO56" s="15" t="s">
        <v>12</v>
      </c>
      <c r="BP56" s="15">
        <f t="shared" ref="BP56:BP119" si="75">IF(BO56=$BO$15,1,0)</f>
        <v>1</v>
      </c>
      <c r="BQ56" s="15" t="s">
        <v>283</v>
      </c>
      <c r="BR56" s="15">
        <f t="shared" ref="BR56:BR119" si="76">IF(BQ56=$BQ$15,1,0)</f>
        <v>1</v>
      </c>
      <c r="BS56" s="15" t="s">
        <v>283</v>
      </c>
      <c r="BT56" s="15">
        <f t="shared" ref="BT56:BT119" si="77">IF(BS56=$BS$15,1,0)</f>
        <v>1</v>
      </c>
      <c r="BU56" s="15" t="s">
        <v>12</v>
      </c>
      <c r="BV56" s="15">
        <f t="shared" ref="BV56:BV119" si="78">IF(BU56=$BU$15,1,0)</f>
        <v>1</v>
      </c>
      <c r="BW56" s="15" t="s">
        <v>12</v>
      </c>
      <c r="BX56" s="15">
        <f t="shared" ref="BX56:BX119" si="79">IF(BW56=$BW$15,1,0)</f>
        <v>0</v>
      </c>
      <c r="BY56" s="15" t="s">
        <v>282</v>
      </c>
      <c r="BZ56" s="15">
        <f t="shared" ref="BZ56:BZ119" si="80">IF(BY56=$BY$15,1,0)</f>
        <v>1</v>
      </c>
      <c r="CA56" s="15" t="s">
        <v>284</v>
      </c>
      <c r="CB56" s="15">
        <f t="shared" ref="CB56:CB119" si="81">IF(CA56=$CA$15,1,0)</f>
        <v>1</v>
      </c>
      <c r="CC56" s="15" t="s">
        <v>283</v>
      </c>
      <c r="CD56" s="15">
        <f t="shared" ref="CD56:CD119" si="82">IF(CC56=$CC$15,1,0)</f>
        <v>0</v>
      </c>
      <c r="CE56" s="15" t="s">
        <v>12</v>
      </c>
      <c r="CF56" s="15">
        <f t="shared" ref="CF56:CF119" si="83">IF(CE56=$CE$15,1,0)</f>
        <v>1</v>
      </c>
      <c r="CG56" s="15" t="s">
        <v>284</v>
      </c>
      <c r="CH56" s="15">
        <f t="shared" ref="CH56:CH119" si="84">IF(CG56=$CG$15,1,0)</f>
        <v>0</v>
      </c>
      <c r="CI56" s="15">
        <v>3</v>
      </c>
      <c r="CJ56" s="15">
        <v>6</v>
      </c>
      <c r="CK56" s="15">
        <v>6</v>
      </c>
      <c r="CL56" s="15">
        <v>1</v>
      </c>
      <c r="CM56" s="15">
        <v>5</v>
      </c>
      <c r="CN56" s="9">
        <f t="shared" si="43"/>
        <v>23</v>
      </c>
      <c r="CO56" s="15">
        <f t="shared" ref="CO56:CO119" si="85">40-CN56</f>
        <v>17</v>
      </c>
      <c r="CP56" s="164">
        <f t="shared" si="44"/>
        <v>21</v>
      </c>
      <c r="CQ56" s="165">
        <f>CN56*'DATA GURU'!$C$30+CP56</f>
        <v>61.25</v>
      </c>
      <c r="CR56" s="220" t="str">
        <f>IF(CQ56&gt;='DATA GURU'!$C$20+20,"BAIK SEKALI",IF(CQ56&gt;='DATA GURU'!$C$20,"BAIK ",IF(CQ56&gt;='DATA GURU'!$C$20-10,"CUKUP",IF(CQ56&gt;='DATA GURU'!$C$20-20,"KURANG",IF(CQ56&lt;='DATA GURU'!$C$20-20,"KURANG SEKALI")))))</f>
        <v xml:space="preserve">BAIK </v>
      </c>
      <c r="CS56" s="15">
        <v>9</v>
      </c>
    </row>
    <row r="57" spans="1:97" x14ac:dyDescent="0.25">
      <c r="A57" s="1">
        <v>42</v>
      </c>
      <c r="B57" s="169" t="s">
        <v>203</v>
      </c>
      <c r="C57" s="99" t="s">
        <v>75</v>
      </c>
      <c r="D57" s="100" t="s">
        <v>76</v>
      </c>
      <c r="G57" s="15" t="s">
        <v>282</v>
      </c>
      <c r="H57" s="15">
        <f t="shared" si="45"/>
        <v>1</v>
      </c>
      <c r="I57" s="15" t="s">
        <v>282</v>
      </c>
      <c r="J57" s="15">
        <f t="shared" si="46"/>
        <v>0</v>
      </c>
      <c r="K57" s="15" t="s">
        <v>285</v>
      </c>
      <c r="L57" s="15">
        <f t="shared" si="47"/>
        <v>0</v>
      </c>
      <c r="M57" s="15" t="s">
        <v>282</v>
      </c>
      <c r="N57" s="15">
        <f t="shared" si="48"/>
        <v>1</v>
      </c>
      <c r="O57" s="15" t="s">
        <v>282</v>
      </c>
      <c r="P57" s="15">
        <f t="shared" si="49"/>
        <v>0</v>
      </c>
      <c r="Q57" s="15" t="s">
        <v>12</v>
      </c>
      <c r="R57" s="15">
        <f t="shared" si="50"/>
        <v>0</v>
      </c>
      <c r="S57" s="15" t="s">
        <v>12</v>
      </c>
      <c r="T57" s="15">
        <f t="shared" si="51"/>
        <v>0</v>
      </c>
      <c r="U57" s="15" t="s">
        <v>285</v>
      </c>
      <c r="V57" s="15">
        <f t="shared" si="52"/>
        <v>1</v>
      </c>
      <c r="W57" s="15" t="s">
        <v>284</v>
      </c>
      <c r="X57" s="15">
        <f t="shared" si="53"/>
        <v>0</v>
      </c>
      <c r="Y57" s="15" t="s">
        <v>284</v>
      </c>
      <c r="Z57" s="15">
        <f t="shared" si="54"/>
        <v>1</v>
      </c>
      <c r="AA57" s="15" t="s">
        <v>285</v>
      </c>
      <c r="AB57" s="15">
        <f t="shared" si="55"/>
        <v>0</v>
      </c>
      <c r="AC57" s="15" t="s">
        <v>12</v>
      </c>
      <c r="AD57" s="15">
        <f t="shared" si="56"/>
        <v>0</v>
      </c>
      <c r="AE57" s="15" t="s">
        <v>12</v>
      </c>
      <c r="AF57" s="15">
        <f t="shared" si="57"/>
        <v>1</v>
      </c>
      <c r="AG57" s="15" t="s">
        <v>282</v>
      </c>
      <c r="AH57" s="15">
        <f t="shared" si="58"/>
        <v>1</v>
      </c>
      <c r="AI57" s="15" t="s">
        <v>285</v>
      </c>
      <c r="AJ57" s="15">
        <f t="shared" si="59"/>
        <v>1</v>
      </c>
      <c r="AK57" s="15" t="s">
        <v>282</v>
      </c>
      <c r="AL57" s="15">
        <f t="shared" si="60"/>
        <v>0</v>
      </c>
      <c r="AM57" s="15" t="s">
        <v>12</v>
      </c>
      <c r="AN57" s="15">
        <f t="shared" si="61"/>
        <v>1</v>
      </c>
      <c r="AO57" s="15" t="s">
        <v>282</v>
      </c>
      <c r="AP57" s="15">
        <f t="shared" si="62"/>
        <v>0</v>
      </c>
      <c r="AQ57" s="15" t="s">
        <v>12</v>
      </c>
      <c r="AR57" s="15">
        <f t="shared" si="63"/>
        <v>1</v>
      </c>
      <c r="AS57" s="15" t="s">
        <v>285</v>
      </c>
      <c r="AT57" s="15">
        <f t="shared" si="64"/>
        <v>0</v>
      </c>
      <c r="AU57" s="15" t="s">
        <v>282</v>
      </c>
      <c r="AV57" s="15">
        <f t="shared" si="65"/>
        <v>0</v>
      </c>
      <c r="AW57" s="15" t="s">
        <v>12</v>
      </c>
      <c r="AX57" s="15">
        <f t="shared" si="66"/>
        <v>1</v>
      </c>
      <c r="AY57" s="15" t="s">
        <v>284</v>
      </c>
      <c r="AZ57" s="15">
        <f t="shared" si="67"/>
        <v>1</v>
      </c>
      <c r="BA57" s="15" t="s">
        <v>284</v>
      </c>
      <c r="BB57" s="15">
        <f t="shared" si="68"/>
        <v>1</v>
      </c>
      <c r="BC57" s="15" t="s">
        <v>12</v>
      </c>
      <c r="BD57" s="15">
        <f t="shared" si="69"/>
        <v>1</v>
      </c>
      <c r="BE57" s="15" t="s">
        <v>284</v>
      </c>
      <c r="BF57" s="15">
        <f t="shared" si="70"/>
        <v>1</v>
      </c>
      <c r="BG57" s="15" t="s">
        <v>285</v>
      </c>
      <c r="BH57" s="15">
        <f t="shared" si="71"/>
        <v>1</v>
      </c>
      <c r="BI57" s="15" t="s">
        <v>283</v>
      </c>
      <c r="BJ57" s="15">
        <f t="shared" si="72"/>
        <v>0</v>
      </c>
      <c r="BK57" s="15" t="s">
        <v>285</v>
      </c>
      <c r="BL57" s="15">
        <f t="shared" si="73"/>
        <v>0</v>
      </c>
      <c r="BM57" s="15" t="s">
        <v>284</v>
      </c>
      <c r="BN57" s="15">
        <f t="shared" si="74"/>
        <v>1</v>
      </c>
      <c r="BO57" s="15" t="s">
        <v>12</v>
      </c>
      <c r="BP57" s="15">
        <f t="shared" si="75"/>
        <v>1</v>
      </c>
      <c r="BQ57" s="15" t="s">
        <v>283</v>
      </c>
      <c r="BR57" s="15">
        <f t="shared" si="76"/>
        <v>1</v>
      </c>
      <c r="BS57" s="15" t="s">
        <v>283</v>
      </c>
      <c r="BT57" s="15">
        <f t="shared" si="77"/>
        <v>1</v>
      </c>
      <c r="BU57" s="15" t="s">
        <v>12</v>
      </c>
      <c r="BV57" s="15">
        <f t="shared" si="78"/>
        <v>1</v>
      </c>
      <c r="BW57" s="15" t="s">
        <v>285</v>
      </c>
      <c r="BX57" s="15">
        <f t="shared" si="79"/>
        <v>1</v>
      </c>
      <c r="BY57" s="15" t="s">
        <v>282</v>
      </c>
      <c r="BZ57" s="15">
        <f t="shared" si="80"/>
        <v>1</v>
      </c>
      <c r="CA57" s="15" t="s">
        <v>283</v>
      </c>
      <c r="CB57" s="15">
        <f t="shared" si="81"/>
        <v>0</v>
      </c>
      <c r="CC57" s="15" t="s">
        <v>284</v>
      </c>
      <c r="CD57" s="15">
        <f t="shared" si="82"/>
        <v>0</v>
      </c>
      <c r="CE57" s="15" t="s">
        <v>12</v>
      </c>
      <c r="CF57" s="15">
        <f t="shared" si="83"/>
        <v>1</v>
      </c>
      <c r="CG57" s="15" t="s">
        <v>282</v>
      </c>
      <c r="CH57" s="15">
        <f t="shared" si="84"/>
        <v>0</v>
      </c>
      <c r="CI57" s="15">
        <v>2</v>
      </c>
      <c r="CJ57" s="15">
        <v>0</v>
      </c>
      <c r="CK57" s="15">
        <v>2</v>
      </c>
      <c r="CL57" s="15">
        <v>1</v>
      </c>
      <c r="CM57" s="15">
        <v>4</v>
      </c>
      <c r="CN57" s="9">
        <f t="shared" si="43"/>
        <v>23</v>
      </c>
      <c r="CO57" s="15">
        <f t="shared" si="85"/>
        <v>17</v>
      </c>
      <c r="CP57" s="164">
        <f t="shared" si="44"/>
        <v>9</v>
      </c>
      <c r="CQ57" s="165">
        <f>CN57*'DATA GURU'!$C$30+CP57</f>
        <v>49.25</v>
      </c>
      <c r="CR57" s="220" t="str">
        <f>IF(CQ57&gt;='DATA GURU'!$C$20+20,"BAIK SEKALI",IF(CQ57&gt;='DATA GURU'!$C$20,"BAIK ",IF(CQ57&gt;='DATA GURU'!$C$20-10,"CUKUP",IF(CQ57&gt;='DATA GURU'!$C$20-20,"KURANG",IF(CQ57&lt;='DATA GURU'!$C$20-20,"KURANG SEKALI")))))</f>
        <v>CUKUP</v>
      </c>
      <c r="CS57" s="15">
        <v>7</v>
      </c>
    </row>
    <row r="58" spans="1:97" x14ac:dyDescent="0.25">
      <c r="A58" s="3">
        <v>43</v>
      </c>
      <c r="B58" s="167" t="s">
        <v>204</v>
      </c>
      <c r="C58" s="99" t="s">
        <v>75</v>
      </c>
      <c r="D58" s="100" t="s">
        <v>76</v>
      </c>
      <c r="G58" s="15" t="s">
        <v>282</v>
      </c>
      <c r="H58" s="15">
        <f t="shared" si="45"/>
        <v>1</v>
      </c>
      <c r="I58" s="15" t="s">
        <v>12</v>
      </c>
      <c r="J58" s="15">
        <f t="shared" si="46"/>
        <v>0</v>
      </c>
      <c r="K58" s="15" t="s">
        <v>283</v>
      </c>
      <c r="L58" s="15">
        <f t="shared" si="47"/>
        <v>0</v>
      </c>
      <c r="M58" s="15" t="s">
        <v>282</v>
      </c>
      <c r="N58" s="15">
        <f t="shared" si="48"/>
        <v>1</v>
      </c>
      <c r="O58" s="15" t="s">
        <v>284</v>
      </c>
      <c r="P58" s="15">
        <f t="shared" si="49"/>
        <v>0</v>
      </c>
      <c r="Q58" s="15" t="s">
        <v>12</v>
      </c>
      <c r="R58" s="15">
        <f t="shared" si="50"/>
        <v>0</v>
      </c>
      <c r="S58" s="15" t="s">
        <v>283</v>
      </c>
      <c r="T58" s="15">
        <f t="shared" si="51"/>
        <v>0</v>
      </c>
      <c r="U58" s="15" t="s">
        <v>285</v>
      </c>
      <c r="V58" s="15">
        <f t="shared" si="52"/>
        <v>1</v>
      </c>
      <c r="W58" s="15" t="s">
        <v>12</v>
      </c>
      <c r="X58" s="15">
        <f t="shared" si="53"/>
        <v>0</v>
      </c>
      <c r="Y58" s="15" t="s">
        <v>282</v>
      </c>
      <c r="Z58" s="15">
        <f t="shared" si="54"/>
        <v>0</v>
      </c>
      <c r="AA58" s="15" t="s">
        <v>283</v>
      </c>
      <c r="AB58" s="15">
        <f t="shared" si="55"/>
        <v>1</v>
      </c>
      <c r="AC58" s="15" t="s">
        <v>282</v>
      </c>
      <c r="AD58" s="15">
        <f t="shared" si="56"/>
        <v>1</v>
      </c>
      <c r="AE58" s="15" t="s">
        <v>282</v>
      </c>
      <c r="AF58" s="15">
        <f t="shared" si="57"/>
        <v>0</v>
      </c>
      <c r="AG58" s="15" t="s">
        <v>282</v>
      </c>
      <c r="AH58" s="15">
        <f t="shared" si="58"/>
        <v>1</v>
      </c>
      <c r="AI58" s="15" t="s">
        <v>285</v>
      </c>
      <c r="AJ58" s="15">
        <f t="shared" si="59"/>
        <v>1</v>
      </c>
      <c r="AK58" s="15" t="s">
        <v>283</v>
      </c>
      <c r="AL58" s="15">
        <f t="shared" si="60"/>
        <v>0</v>
      </c>
      <c r="AM58" s="15" t="s">
        <v>12</v>
      </c>
      <c r="AN58" s="15">
        <f t="shared" si="61"/>
        <v>1</v>
      </c>
      <c r="AO58" s="15" t="s">
        <v>282</v>
      </c>
      <c r="AP58" s="15">
        <f t="shared" si="62"/>
        <v>0</v>
      </c>
      <c r="AQ58" s="15" t="s">
        <v>12</v>
      </c>
      <c r="AR58" s="15">
        <f t="shared" si="63"/>
        <v>1</v>
      </c>
      <c r="AS58" s="15" t="s">
        <v>285</v>
      </c>
      <c r="AT58" s="15">
        <f t="shared" si="64"/>
        <v>0</v>
      </c>
      <c r="AU58" s="15" t="s">
        <v>284</v>
      </c>
      <c r="AV58" s="15">
        <f t="shared" si="65"/>
        <v>0</v>
      </c>
      <c r="AW58" s="15" t="s">
        <v>12</v>
      </c>
      <c r="AX58" s="15">
        <f t="shared" si="66"/>
        <v>1</v>
      </c>
      <c r="AY58" s="15" t="s">
        <v>12</v>
      </c>
      <c r="AZ58" s="15">
        <f t="shared" si="67"/>
        <v>0</v>
      </c>
      <c r="BA58" s="15" t="s">
        <v>284</v>
      </c>
      <c r="BB58" s="15">
        <f t="shared" si="68"/>
        <v>1</v>
      </c>
      <c r="BC58" s="15" t="s">
        <v>285</v>
      </c>
      <c r="BD58" s="15">
        <f t="shared" si="69"/>
        <v>0</v>
      </c>
      <c r="BE58" s="15" t="s">
        <v>283</v>
      </c>
      <c r="BF58" s="15">
        <f t="shared" si="70"/>
        <v>0</v>
      </c>
      <c r="BG58" s="15" t="s">
        <v>285</v>
      </c>
      <c r="BH58" s="15">
        <f t="shared" si="71"/>
        <v>1</v>
      </c>
      <c r="BI58" s="15" t="s">
        <v>284</v>
      </c>
      <c r="BJ58" s="15">
        <f t="shared" si="72"/>
        <v>0</v>
      </c>
      <c r="BK58" s="15" t="s">
        <v>282</v>
      </c>
      <c r="BL58" s="15">
        <f t="shared" si="73"/>
        <v>0</v>
      </c>
      <c r="BM58" s="15" t="s">
        <v>12</v>
      </c>
      <c r="BN58" s="15">
        <f t="shared" si="74"/>
        <v>0</v>
      </c>
      <c r="BO58" s="15" t="s">
        <v>285</v>
      </c>
      <c r="BP58" s="15">
        <f t="shared" si="75"/>
        <v>0</v>
      </c>
      <c r="BQ58" s="15" t="s">
        <v>283</v>
      </c>
      <c r="BR58" s="15">
        <f t="shared" si="76"/>
        <v>1</v>
      </c>
      <c r="BS58" s="15" t="s">
        <v>283</v>
      </c>
      <c r="BT58" s="15">
        <f t="shared" si="77"/>
        <v>1</v>
      </c>
      <c r="BU58" s="15" t="s">
        <v>285</v>
      </c>
      <c r="BV58" s="15">
        <f t="shared" si="78"/>
        <v>0</v>
      </c>
      <c r="BW58" s="15" t="s">
        <v>285</v>
      </c>
      <c r="BX58" s="15">
        <f t="shared" si="79"/>
        <v>1</v>
      </c>
      <c r="BY58" s="15" t="s">
        <v>282</v>
      </c>
      <c r="BZ58" s="15">
        <f t="shared" si="80"/>
        <v>1</v>
      </c>
      <c r="CA58" s="15" t="s">
        <v>284</v>
      </c>
      <c r="CB58" s="15">
        <f t="shared" si="81"/>
        <v>1</v>
      </c>
      <c r="CC58" s="15" t="s">
        <v>12</v>
      </c>
      <c r="CD58" s="15">
        <f t="shared" si="82"/>
        <v>0</v>
      </c>
      <c r="CE58" s="15" t="s">
        <v>12</v>
      </c>
      <c r="CF58" s="15">
        <f t="shared" si="83"/>
        <v>1</v>
      </c>
      <c r="CG58" s="15" t="s">
        <v>282</v>
      </c>
      <c r="CH58" s="15">
        <f t="shared" si="84"/>
        <v>0</v>
      </c>
      <c r="CI58" s="15">
        <v>3</v>
      </c>
      <c r="CJ58" s="15">
        <v>3</v>
      </c>
      <c r="CK58" s="15">
        <v>2</v>
      </c>
      <c r="CL58" s="15">
        <v>1</v>
      </c>
      <c r="CM58" s="15">
        <v>2</v>
      </c>
      <c r="CN58" s="9">
        <f t="shared" si="43"/>
        <v>18</v>
      </c>
      <c r="CO58" s="15">
        <f t="shared" si="85"/>
        <v>22</v>
      </c>
      <c r="CP58" s="164">
        <f t="shared" si="44"/>
        <v>11</v>
      </c>
      <c r="CQ58" s="165">
        <f>CN58*'DATA GURU'!$C$30+CP58</f>
        <v>42.5</v>
      </c>
      <c r="CR58" s="220" t="str">
        <f>IF(CQ58&gt;='DATA GURU'!$C$20+20,"BAIK SEKALI",IF(CQ58&gt;='DATA GURU'!$C$20,"BAIK ",IF(CQ58&gt;='DATA GURU'!$C$20-10,"CUKUP",IF(CQ58&gt;='DATA GURU'!$C$20-20,"KURANG",IF(CQ58&lt;='DATA GURU'!$C$20-20,"KURANG SEKALI")))))</f>
        <v>KURANG</v>
      </c>
      <c r="CS58" s="15">
        <v>7</v>
      </c>
    </row>
    <row r="59" spans="1:97" x14ac:dyDescent="0.25">
      <c r="A59" s="1">
        <v>44</v>
      </c>
      <c r="B59" s="167" t="s">
        <v>205</v>
      </c>
      <c r="C59" s="99" t="s">
        <v>75</v>
      </c>
      <c r="D59" s="100" t="s">
        <v>76</v>
      </c>
      <c r="G59" s="15" t="s">
        <v>282</v>
      </c>
      <c r="H59" s="15">
        <f t="shared" si="45"/>
        <v>1</v>
      </c>
      <c r="I59" s="15" t="s">
        <v>283</v>
      </c>
      <c r="J59" s="15">
        <f t="shared" si="46"/>
        <v>1</v>
      </c>
      <c r="K59" s="15" t="s">
        <v>283</v>
      </c>
      <c r="L59" s="15">
        <f t="shared" si="47"/>
        <v>0</v>
      </c>
      <c r="M59" s="15" t="s">
        <v>284</v>
      </c>
      <c r="N59" s="15">
        <f t="shared" si="48"/>
        <v>0</v>
      </c>
      <c r="O59" s="15" t="s">
        <v>282</v>
      </c>
      <c r="P59" s="15">
        <f t="shared" si="49"/>
        <v>0</v>
      </c>
      <c r="Q59" s="15" t="s">
        <v>285</v>
      </c>
      <c r="R59" s="15">
        <f t="shared" si="50"/>
        <v>0</v>
      </c>
      <c r="S59" s="15" t="s">
        <v>12</v>
      </c>
      <c r="T59" s="15">
        <f t="shared" si="51"/>
        <v>0</v>
      </c>
      <c r="U59" s="15" t="s">
        <v>282</v>
      </c>
      <c r="V59" s="15">
        <f t="shared" si="52"/>
        <v>0</v>
      </c>
      <c r="W59" s="15" t="s">
        <v>282</v>
      </c>
      <c r="X59" s="15">
        <f t="shared" si="53"/>
        <v>0</v>
      </c>
      <c r="Y59" s="15" t="s">
        <v>283</v>
      </c>
      <c r="Z59" s="15">
        <f t="shared" si="54"/>
        <v>0</v>
      </c>
      <c r="AA59" s="15" t="s">
        <v>283</v>
      </c>
      <c r="AB59" s="15">
        <f t="shared" si="55"/>
        <v>1</v>
      </c>
      <c r="AC59" s="15" t="s">
        <v>282</v>
      </c>
      <c r="AD59" s="15">
        <f t="shared" si="56"/>
        <v>1</v>
      </c>
      <c r="AE59" s="15" t="s">
        <v>283</v>
      </c>
      <c r="AF59" s="15">
        <f t="shared" si="57"/>
        <v>0</v>
      </c>
      <c r="AG59" s="15" t="s">
        <v>283</v>
      </c>
      <c r="AH59" s="15">
        <f t="shared" si="58"/>
        <v>0</v>
      </c>
      <c r="AI59" s="15" t="s">
        <v>285</v>
      </c>
      <c r="AJ59" s="15">
        <f t="shared" si="59"/>
        <v>1</v>
      </c>
      <c r="AK59" s="15" t="s">
        <v>12</v>
      </c>
      <c r="AL59" s="15">
        <f t="shared" si="60"/>
        <v>0</v>
      </c>
      <c r="AM59" s="15" t="s">
        <v>12</v>
      </c>
      <c r="AN59" s="15">
        <f t="shared" si="61"/>
        <v>1</v>
      </c>
      <c r="AO59" s="15" t="s">
        <v>12</v>
      </c>
      <c r="AP59" s="15">
        <f t="shared" si="62"/>
        <v>0</v>
      </c>
      <c r="AQ59" s="15" t="s">
        <v>12</v>
      </c>
      <c r="AR59" s="15">
        <f t="shared" si="63"/>
        <v>1</v>
      </c>
      <c r="AS59" s="15" t="s">
        <v>285</v>
      </c>
      <c r="AT59" s="15">
        <f t="shared" si="64"/>
        <v>0</v>
      </c>
      <c r="AU59" s="15" t="s">
        <v>285</v>
      </c>
      <c r="AV59" s="15">
        <f t="shared" si="65"/>
        <v>0</v>
      </c>
      <c r="AW59" s="15" t="s">
        <v>285</v>
      </c>
      <c r="AX59" s="15">
        <f t="shared" si="66"/>
        <v>0</v>
      </c>
      <c r="AY59" s="15" t="s">
        <v>284</v>
      </c>
      <c r="AZ59" s="15">
        <f t="shared" si="67"/>
        <v>1</v>
      </c>
      <c r="BA59" s="15" t="s">
        <v>282</v>
      </c>
      <c r="BB59" s="15">
        <f t="shared" si="68"/>
        <v>0</v>
      </c>
      <c r="BC59" s="15" t="s">
        <v>285</v>
      </c>
      <c r="BD59" s="15">
        <f t="shared" si="69"/>
        <v>0</v>
      </c>
      <c r="BE59" s="15" t="s">
        <v>285</v>
      </c>
      <c r="BF59" s="15">
        <f t="shared" si="70"/>
        <v>0</v>
      </c>
      <c r="BG59" s="15" t="s">
        <v>285</v>
      </c>
      <c r="BH59" s="15">
        <f t="shared" si="71"/>
        <v>1</v>
      </c>
      <c r="BI59" s="15" t="s">
        <v>12</v>
      </c>
      <c r="BJ59" s="15">
        <f t="shared" si="72"/>
        <v>0</v>
      </c>
      <c r="BK59" s="15" t="s">
        <v>285</v>
      </c>
      <c r="BL59" s="15">
        <f t="shared" si="73"/>
        <v>0</v>
      </c>
      <c r="BM59" s="15" t="s">
        <v>12</v>
      </c>
      <c r="BN59" s="15">
        <f t="shared" si="74"/>
        <v>0</v>
      </c>
      <c r="BO59" s="15" t="s">
        <v>283</v>
      </c>
      <c r="BP59" s="15">
        <f t="shared" si="75"/>
        <v>0</v>
      </c>
      <c r="BQ59" s="15" t="s">
        <v>12</v>
      </c>
      <c r="BR59" s="15">
        <f t="shared" si="76"/>
        <v>0</v>
      </c>
      <c r="BS59" s="15" t="s">
        <v>285</v>
      </c>
      <c r="BT59" s="15">
        <f t="shared" si="77"/>
        <v>0</v>
      </c>
      <c r="BU59" s="15" t="s">
        <v>12</v>
      </c>
      <c r="BV59" s="15">
        <f t="shared" si="78"/>
        <v>1</v>
      </c>
      <c r="BW59" s="15" t="s">
        <v>12</v>
      </c>
      <c r="BX59" s="15">
        <f t="shared" si="79"/>
        <v>0</v>
      </c>
      <c r="BY59" s="15" t="s">
        <v>282</v>
      </c>
      <c r="BZ59" s="15">
        <f t="shared" si="80"/>
        <v>1</v>
      </c>
      <c r="CA59" s="15" t="s">
        <v>284</v>
      </c>
      <c r="CB59" s="15">
        <f t="shared" si="81"/>
        <v>1</v>
      </c>
      <c r="CC59" s="15" t="s">
        <v>284</v>
      </c>
      <c r="CD59" s="15">
        <f t="shared" si="82"/>
        <v>0</v>
      </c>
      <c r="CE59" s="15" t="s">
        <v>12</v>
      </c>
      <c r="CF59" s="15">
        <f t="shared" si="83"/>
        <v>1</v>
      </c>
      <c r="CG59" s="15" t="s">
        <v>12</v>
      </c>
      <c r="CH59" s="15">
        <f t="shared" si="84"/>
        <v>1</v>
      </c>
      <c r="CI59" s="15">
        <v>3</v>
      </c>
      <c r="CJ59" s="15">
        <v>7</v>
      </c>
      <c r="CK59" s="15">
        <v>2</v>
      </c>
      <c r="CL59" s="15">
        <v>1</v>
      </c>
      <c r="CM59" s="15">
        <v>5</v>
      </c>
      <c r="CN59" s="9">
        <f t="shared" si="43"/>
        <v>14</v>
      </c>
      <c r="CO59" s="15">
        <f t="shared" si="85"/>
        <v>26</v>
      </c>
      <c r="CP59" s="164">
        <f t="shared" si="44"/>
        <v>18</v>
      </c>
      <c r="CQ59" s="165">
        <f>CN59*'DATA GURU'!$C$30+CP59</f>
        <v>42.5</v>
      </c>
      <c r="CR59" s="220" t="str">
        <f>IF(CQ59&gt;='DATA GURU'!$C$20+20,"BAIK SEKALI",IF(CQ59&gt;='DATA GURU'!$C$20,"BAIK ",IF(CQ59&gt;='DATA GURU'!$C$20-10,"CUKUP",IF(CQ59&gt;='DATA GURU'!$C$20-20,"KURANG",IF(CQ59&lt;='DATA GURU'!$C$20-20,"KURANG SEKALI")))))</f>
        <v>KURANG</v>
      </c>
      <c r="CS59" s="15">
        <v>7</v>
      </c>
    </row>
    <row r="60" spans="1:97" x14ac:dyDescent="0.25">
      <c r="A60" s="3">
        <v>45</v>
      </c>
      <c r="B60" s="169" t="s">
        <v>206</v>
      </c>
      <c r="C60" s="99" t="s">
        <v>75</v>
      </c>
      <c r="D60" s="100" t="s">
        <v>76</v>
      </c>
      <c r="G60" s="15" t="s">
        <v>282</v>
      </c>
      <c r="H60" s="15">
        <f t="shared" si="45"/>
        <v>1</v>
      </c>
      <c r="I60" s="15" t="s">
        <v>283</v>
      </c>
      <c r="J60" s="15">
        <f t="shared" si="46"/>
        <v>1</v>
      </c>
      <c r="K60" s="15" t="s">
        <v>284</v>
      </c>
      <c r="L60" s="15">
        <f t="shared" si="47"/>
        <v>1</v>
      </c>
      <c r="M60" s="15" t="s">
        <v>282</v>
      </c>
      <c r="N60" s="15">
        <f t="shared" si="48"/>
        <v>1</v>
      </c>
      <c r="O60" s="15" t="s">
        <v>283</v>
      </c>
      <c r="P60" s="15">
        <f t="shared" si="49"/>
        <v>0</v>
      </c>
      <c r="Q60" s="15" t="s">
        <v>12</v>
      </c>
      <c r="R60" s="15">
        <f t="shared" si="50"/>
        <v>0</v>
      </c>
      <c r="S60" s="15" t="s">
        <v>12</v>
      </c>
      <c r="T60" s="15">
        <f t="shared" si="51"/>
        <v>0</v>
      </c>
      <c r="U60" s="15" t="s">
        <v>283</v>
      </c>
      <c r="V60" s="15">
        <f t="shared" si="52"/>
        <v>0</v>
      </c>
      <c r="W60" s="15" t="s">
        <v>283</v>
      </c>
      <c r="X60" s="15">
        <f t="shared" si="53"/>
        <v>1</v>
      </c>
      <c r="Y60" s="15" t="s">
        <v>284</v>
      </c>
      <c r="Z60" s="15">
        <f t="shared" si="54"/>
        <v>1</v>
      </c>
      <c r="AA60" s="15" t="s">
        <v>283</v>
      </c>
      <c r="AB60" s="15">
        <f t="shared" si="55"/>
        <v>1</v>
      </c>
      <c r="AC60" s="15" t="s">
        <v>282</v>
      </c>
      <c r="AD60" s="15">
        <f t="shared" si="56"/>
        <v>1</v>
      </c>
      <c r="AE60" s="15" t="s">
        <v>282</v>
      </c>
      <c r="AF60" s="15">
        <f t="shared" si="57"/>
        <v>0</v>
      </c>
      <c r="AG60" s="15" t="s">
        <v>282</v>
      </c>
      <c r="AH60" s="15">
        <f t="shared" si="58"/>
        <v>1</v>
      </c>
      <c r="AI60" s="15" t="s">
        <v>285</v>
      </c>
      <c r="AJ60" s="15">
        <f t="shared" si="59"/>
        <v>1</v>
      </c>
      <c r="AK60" s="15" t="s">
        <v>283</v>
      </c>
      <c r="AL60" s="15">
        <f t="shared" si="60"/>
        <v>0</v>
      </c>
      <c r="AM60" s="15" t="s">
        <v>12</v>
      </c>
      <c r="AN60" s="15">
        <f t="shared" si="61"/>
        <v>1</v>
      </c>
      <c r="AO60" s="15" t="s">
        <v>12</v>
      </c>
      <c r="AP60" s="15">
        <f t="shared" si="62"/>
        <v>0</v>
      </c>
      <c r="AQ60" s="15" t="s">
        <v>12</v>
      </c>
      <c r="AR60" s="15">
        <f t="shared" si="63"/>
        <v>1</v>
      </c>
      <c r="AS60" s="15" t="s">
        <v>12</v>
      </c>
      <c r="AT60" s="15">
        <f t="shared" si="64"/>
        <v>1</v>
      </c>
      <c r="AU60" s="15" t="s">
        <v>12</v>
      </c>
      <c r="AV60" s="15">
        <f t="shared" si="65"/>
        <v>1</v>
      </c>
      <c r="AW60" s="15" t="s">
        <v>12</v>
      </c>
      <c r="AX60" s="15">
        <f t="shared" si="66"/>
        <v>1</v>
      </c>
      <c r="AY60" s="15" t="s">
        <v>284</v>
      </c>
      <c r="AZ60" s="15">
        <f t="shared" si="67"/>
        <v>1</v>
      </c>
      <c r="BA60" s="15" t="s">
        <v>284</v>
      </c>
      <c r="BB60" s="15">
        <f t="shared" si="68"/>
        <v>1</v>
      </c>
      <c r="BC60" s="15" t="s">
        <v>12</v>
      </c>
      <c r="BD60" s="15">
        <f t="shared" si="69"/>
        <v>1</v>
      </c>
      <c r="BE60" s="15" t="s">
        <v>284</v>
      </c>
      <c r="BF60" s="15">
        <f t="shared" si="70"/>
        <v>1</v>
      </c>
      <c r="BG60" s="15" t="s">
        <v>285</v>
      </c>
      <c r="BH60" s="15">
        <f t="shared" si="71"/>
        <v>1</v>
      </c>
      <c r="BI60" s="15" t="s">
        <v>285</v>
      </c>
      <c r="BJ60" s="15">
        <f t="shared" si="72"/>
        <v>0</v>
      </c>
      <c r="BK60" s="15" t="s">
        <v>12</v>
      </c>
      <c r="BL60" s="15">
        <f t="shared" si="73"/>
        <v>0</v>
      </c>
      <c r="BM60" s="15" t="s">
        <v>284</v>
      </c>
      <c r="BN60" s="15">
        <f t="shared" si="74"/>
        <v>1</v>
      </c>
      <c r="BO60" s="15" t="s">
        <v>12</v>
      </c>
      <c r="BP60" s="15">
        <f t="shared" si="75"/>
        <v>1</v>
      </c>
      <c r="BQ60" s="15" t="s">
        <v>283</v>
      </c>
      <c r="BR60" s="15">
        <f t="shared" si="76"/>
        <v>1</v>
      </c>
      <c r="BS60" s="15" t="s">
        <v>283</v>
      </c>
      <c r="BT60" s="15">
        <f t="shared" si="77"/>
        <v>1</v>
      </c>
      <c r="BU60" s="15" t="s">
        <v>12</v>
      </c>
      <c r="BV60" s="15">
        <f t="shared" si="78"/>
        <v>1</v>
      </c>
      <c r="BW60" s="15" t="s">
        <v>12</v>
      </c>
      <c r="BX60" s="15">
        <f t="shared" si="79"/>
        <v>0</v>
      </c>
      <c r="BY60" s="15" t="s">
        <v>282</v>
      </c>
      <c r="BZ60" s="15">
        <f t="shared" si="80"/>
        <v>1</v>
      </c>
      <c r="CA60" s="15" t="s">
        <v>284</v>
      </c>
      <c r="CB60" s="15">
        <f t="shared" si="81"/>
        <v>1</v>
      </c>
      <c r="CC60" s="15" t="s">
        <v>282</v>
      </c>
      <c r="CD60" s="15">
        <f t="shared" si="82"/>
        <v>1</v>
      </c>
      <c r="CE60" s="15" t="s">
        <v>12</v>
      </c>
      <c r="CF60" s="15">
        <f t="shared" si="83"/>
        <v>1</v>
      </c>
      <c r="CG60" s="15" t="s">
        <v>12</v>
      </c>
      <c r="CH60" s="15">
        <f t="shared" si="84"/>
        <v>1</v>
      </c>
      <c r="CI60" s="15">
        <v>3</v>
      </c>
      <c r="CJ60" s="15">
        <v>5</v>
      </c>
      <c r="CK60" s="15">
        <v>3</v>
      </c>
      <c r="CL60" s="15">
        <v>1</v>
      </c>
      <c r="CM60" s="15">
        <v>5</v>
      </c>
      <c r="CN60" s="9">
        <f t="shared" si="43"/>
        <v>30</v>
      </c>
      <c r="CO60" s="15">
        <f t="shared" si="85"/>
        <v>10</v>
      </c>
      <c r="CP60" s="164">
        <f t="shared" si="44"/>
        <v>17</v>
      </c>
      <c r="CQ60" s="165">
        <f>CN60*'DATA GURU'!$C$30+CP60</f>
        <v>69.5</v>
      </c>
      <c r="CR60" s="220" t="str">
        <f>IF(CQ60&gt;='DATA GURU'!$C$20+20,"BAIK SEKALI",IF(CQ60&gt;='DATA GURU'!$C$20,"BAIK ",IF(CQ60&gt;='DATA GURU'!$C$20-10,"CUKUP",IF(CQ60&gt;='DATA GURU'!$C$20-20,"KURANG",IF(CQ60&lt;='DATA GURU'!$C$20-20,"KURANG SEKALI")))))</f>
        <v xml:space="preserve">BAIK </v>
      </c>
      <c r="CS60" s="15">
        <v>7</v>
      </c>
    </row>
    <row r="61" spans="1:97" x14ac:dyDescent="0.25">
      <c r="A61" s="1">
        <v>46</v>
      </c>
      <c r="B61" s="167" t="s">
        <v>207</v>
      </c>
      <c r="C61" s="99" t="s">
        <v>75</v>
      </c>
      <c r="D61" s="100" t="s">
        <v>76</v>
      </c>
      <c r="G61" s="15" t="s">
        <v>282</v>
      </c>
      <c r="H61" s="15">
        <f t="shared" si="45"/>
        <v>1</v>
      </c>
      <c r="I61" s="15" t="s">
        <v>283</v>
      </c>
      <c r="J61" s="15">
        <f t="shared" si="46"/>
        <v>1</v>
      </c>
      <c r="K61" s="15" t="s">
        <v>284</v>
      </c>
      <c r="L61" s="15">
        <f t="shared" si="47"/>
        <v>1</v>
      </c>
      <c r="M61" s="15" t="s">
        <v>283</v>
      </c>
      <c r="N61" s="15">
        <f t="shared" si="48"/>
        <v>0</v>
      </c>
      <c r="O61" s="15" t="s">
        <v>12</v>
      </c>
      <c r="P61" s="15">
        <f t="shared" si="49"/>
        <v>1</v>
      </c>
      <c r="Q61" s="15" t="s">
        <v>12</v>
      </c>
      <c r="R61" s="15">
        <f t="shared" si="50"/>
        <v>0</v>
      </c>
      <c r="S61" s="15" t="s">
        <v>12</v>
      </c>
      <c r="T61" s="15">
        <f t="shared" si="51"/>
        <v>0</v>
      </c>
      <c r="U61" s="15" t="s">
        <v>285</v>
      </c>
      <c r="V61" s="15">
        <f t="shared" si="52"/>
        <v>1</v>
      </c>
      <c r="W61" s="15" t="s">
        <v>282</v>
      </c>
      <c r="X61" s="15">
        <f t="shared" si="53"/>
        <v>0</v>
      </c>
      <c r="Y61" s="15" t="s">
        <v>284</v>
      </c>
      <c r="Z61" s="15">
        <f t="shared" si="54"/>
        <v>1</v>
      </c>
      <c r="AA61" s="15" t="s">
        <v>283</v>
      </c>
      <c r="AB61" s="15">
        <f t="shared" si="55"/>
        <v>1</v>
      </c>
      <c r="AC61" s="15" t="s">
        <v>12</v>
      </c>
      <c r="AD61" s="15">
        <f t="shared" si="56"/>
        <v>0</v>
      </c>
      <c r="AE61" s="15" t="s">
        <v>283</v>
      </c>
      <c r="AF61" s="15">
        <f t="shared" si="57"/>
        <v>0</v>
      </c>
      <c r="AG61" s="15" t="s">
        <v>282</v>
      </c>
      <c r="AH61" s="15">
        <f t="shared" si="58"/>
        <v>1</v>
      </c>
      <c r="AI61" s="15" t="s">
        <v>285</v>
      </c>
      <c r="AJ61" s="15">
        <f t="shared" si="59"/>
        <v>1</v>
      </c>
      <c r="AK61" s="15" t="s">
        <v>283</v>
      </c>
      <c r="AL61" s="15">
        <f t="shared" si="60"/>
        <v>0</v>
      </c>
      <c r="AM61" s="15" t="s">
        <v>12</v>
      </c>
      <c r="AN61" s="15">
        <f t="shared" si="61"/>
        <v>1</v>
      </c>
      <c r="AO61" s="15" t="s">
        <v>283</v>
      </c>
      <c r="AP61" s="15">
        <f t="shared" si="62"/>
        <v>1</v>
      </c>
      <c r="AQ61" s="15" t="s">
        <v>12</v>
      </c>
      <c r="AR61" s="15">
        <f t="shared" si="63"/>
        <v>1</v>
      </c>
      <c r="AS61" s="15" t="s">
        <v>12</v>
      </c>
      <c r="AT61" s="15">
        <f t="shared" si="64"/>
        <v>1</v>
      </c>
      <c r="AU61" s="15" t="s">
        <v>12</v>
      </c>
      <c r="AV61" s="15">
        <f t="shared" si="65"/>
        <v>1</v>
      </c>
      <c r="AW61" s="15" t="s">
        <v>12</v>
      </c>
      <c r="AX61" s="15">
        <f t="shared" si="66"/>
        <v>1</v>
      </c>
      <c r="AY61" s="15" t="s">
        <v>284</v>
      </c>
      <c r="AZ61" s="15">
        <f t="shared" si="67"/>
        <v>1</v>
      </c>
      <c r="BA61" s="15" t="s">
        <v>284</v>
      </c>
      <c r="BB61" s="15">
        <f t="shared" si="68"/>
        <v>1</v>
      </c>
      <c r="BC61" s="15" t="s">
        <v>12</v>
      </c>
      <c r="BD61" s="15">
        <f t="shared" si="69"/>
        <v>1</v>
      </c>
      <c r="BE61" s="15" t="s">
        <v>284</v>
      </c>
      <c r="BF61" s="15">
        <f t="shared" si="70"/>
        <v>1</v>
      </c>
      <c r="BG61" s="15" t="s">
        <v>285</v>
      </c>
      <c r="BH61" s="15">
        <f t="shared" si="71"/>
        <v>1</v>
      </c>
      <c r="BI61" s="15" t="s">
        <v>282</v>
      </c>
      <c r="BJ61" s="15">
        <f t="shared" si="72"/>
        <v>1</v>
      </c>
      <c r="BK61" s="15" t="s">
        <v>284</v>
      </c>
      <c r="BL61" s="15">
        <f t="shared" si="73"/>
        <v>0</v>
      </c>
      <c r="BM61" s="15" t="s">
        <v>284</v>
      </c>
      <c r="BN61" s="15">
        <f t="shared" si="74"/>
        <v>1</v>
      </c>
      <c r="BO61" s="15" t="s">
        <v>12</v>
      </c>
      <c r="BP61" s="15">
        <f t="shared" si="75"/>
        <v>1</v>
      </c>
      <c r="BQ61" s="15" t="s">
        <v>283</v>
      </c>
      <c r="BR61" s="15">
        <f t="shared" si="76"/>
        <v>1</v>
      </c>
      <c r="BS61" s="15" t="s">
        <v>283</v>
      </c>
      <c r="BT61" s="15">
        <f t="shared" si="77"/>
        <v>1</v>
      </c>
      <c r="BU61" s="15" t="s">
        <v>12</v>
      </c>
      <c r="BV61" s="15">
        <f t="shared" si="78"/>
        <v>1</v>
      </c>
      <c r="BW61" s="15" t="s">
        <v>285</v>
      </c>
      <c r="BX61" s="15">
        <f t="shared" si="79"/>
        <v>1</v>
      </c>
      <c r="BY61" s="15" t="s">
        <v>282</v>
      </c>
      <c r="BZ61" s="15">
        <f t="shared" si="80"/>
        <v>1</v>
      </c>
      <c r="CA61" s="15" t="s">
        <v>284</v>
      </c>
      <c r="CB61" s="15">
        <f t="shared" si="81"/>
        <v>1</v>
      </c>
      <c r="CC61" s="15" t="s">
        <v>282</v>
      </c>
      <c r="CD61" s="15">
        <f t="shared" si="82"/>
        <v>1</v>
      </c>
      <c r="CE61" s="15" t="s">
        <v>284</v>
      </c>
      <c r="CF61" s="15">
        <f t="shared" si="83"/>
        <v>0</v>
      </c>
      <c r="CG61" s="15" t="s">
        <v>12</v>
      </c>
      <c r="CH61" s="15">
        <f t="shared" si="84"/>
        <v>1</v>
      </c>
      <c r="CI61" s="15">
        <v>3</v>
      </c>
      <c r="CJ61" s="15">
        <v>7</v>
      </c>
      <c r="CK61" s="15">
        <v>5</v>
      </c>
      <c r="CL61" s="15">
        <v>1</v>
      </c>
      <c r="CM61" s="15">
        <v>5</v>
      </c>
      <c r="CN61" s="9">
        <f t="shared" si="43"/>
        <v>31</v>
      </c>
      <c r="CO61" s="15">
        <f t="shared" si="85"/>
        <v>9</v>
      </c>
      <c r="CP61" s="164">
        <f t="shared" si="44"/>
        <v>21</v>
      </c>
      <c r="CQ61" s="165">
        <f>CN61*'DATA GURU'!$C$30+CP61</f>
        <v>75.25</v>
      </c>
      <c r="CR61" s="220" t="str">
        <f>IF(CQ61&gt;='DATA GURU'!$C$20+20,"BAIK SEKALI",IF(CQ61&gt;='DATA GURU'!$C$20,"BAIK ",IF(CQ61&gt;='DATA GURU'!$C$20-10,"CUKUP",IF(CQ61&gt;='DATA GURU'!$C$20-20,"KURANG",IF(CQ61&lt;='DATA GURU'!$C$20-20,"KURANG SEKALI")))))</f>
        <v>BAIK SEKALI</v>
      </c>
      <c r="CS61" s="15">
        <v>7</v>
      </c>
    </row>
    <row r="62" spans="1:97" x14ac:dyDescent="0.25">
      <c r="A62" s="3">
        <v>47</v>
      </c>
      <c r="B62" s="167" t="s">
        <v>208</v>
      </c>
      <c r="C62" s="99" t="s">
        <v>75</v>
      </c>
      <c r="D62" s="100" t="s">
        <v>76</v>
      </c>
      <c r="G62" s="15" t="s">
        <v>285</v>
      </c>
      <c r="H62" s="15">
        <f t="shared" si="45"/>
        <v>0</v>
      </c>
      <c r="I62" s="15" t="s">
        <v>282</v>
      </c>
      <c r="J62" s="15">
        <f t="shared" si="46"/>
        <v>0</v>
      </c>
      <c r="K62" s="15" t="s">
        <v>283</v>
      </c>
      <c r="L62" s="15">
        <f t="shared" si="47"/>
        <v>0</v>
      </c>
      <c r="M62" s="15" t="s">
        <v>282</v>
      </c>
      <c r="N62" s="15">
        <f t="shared" si="48"/>
        <v>1</v>
      </c>
      <c r="O62" s="15" t="s">
        <v>282</v>
      </c>
      <c r="P62" s="15">
        <f t="shared" si="49"/>
        <v>0</v>
      </c>
      <c r="Q62" s="15" t="s">
        <v>12</v>
      </c>
      <c r="R62" s="15">
        <f t="shared" si="50"/>
        <v>0</v>
      </c>
      <c r="S62" s="15" t="s">
        <v>12</v>
      </c>
      <c r="T62" s="15">
        <f t="shared" si="51"/>
        <v>0</v>
      </c>
      <c r="U62" s="15" t="s">
        <v>285</v>
      </c>
      <c r="V62" s="15">
        <f t="shared" si="52"/>
        <v>1</v>
      </c>
      <c r="W62" s="15" t="s">
        <v>282</v>
      </c>
      <c r="X62" s="15">
        <f t="shared" si="53"/>
        <v>0</v>
      </c>
      <c r="Y62" s="15" t="s">
        <v>284</v>
      </c>
      <c r="Z62" s="15">
        <f t="shared" si="54"/>
        <v>1</v>
      </c>
      <c r="AA62" s="15" t="s">
        <v>285</v>
      </c>
      <c r="AB62" s="15">
        <f t="shared" si="55"/>
        <v>0</v>
      </c>
      <c r="AC62" s="15" t="s">
        <v>284</v>
      </c>
      <c r="AD62" s="15">
        <f t="shared" si="56"/>
        <v>0</v>
      </c>
      <c r="AE62" s="15" t="s">
        <v>282</v>
      </c>
      <c r="AF62" s="15">
        <f t="shared" si="57"/>
        <v>0</v>
      </c>
      <c r="AG62" s="15" t="s">
        <v>282</v>
      </c>
      <c r="AH62" s="15">
        <f t="shared" si="58"/>
        <v>1</v>
      </c>
      <c r="AI62" s="15" t="s">
        <v>285</v>
      </c>
      <c r="AJ62" s="15">
        <f t="shared" si="59"/>
        <v>1</v>
      </c>
      <c r="AK62" s="15" t="s">
        <v>282</v>
      </c>
      <c r="AL62" s="15">
        <f t="shared" si="60"/>
        <v>0</v>
      </c>
      <c r="AM62" s="15" t="s">
        <v>12</v>
      </c>
      <c r="AN62" s="15">
        <f t="shared" si="61"/>
        <v>1</v>
      </c>
      <c r="AO62" s="15" t="s">
        <v>282</v>
      </c>
      <c r="AP62" s="15">
        <f t="shared" si="62"/>
        <v>0</v>
      </c>
      <c r="AQ62" s="15" t="s">
        <v>12</v>
      </c>
      <c r="AR62" s="15">
        <f t="shared" si="63"/>
        <v>1</v>
      </c>
      <c r="AS62" s="15" t="s">
        <v>285</v>
      </c>
      <c r="AT62" s="15">
        <f t="shared" si="64"/>
        <v>0</v>
      </c>
      <c r="AU62" s="15" t="s">
        <v>282</v>
      </c>
      <c r="AV62" s="15">
        <f t="shared" si="65"/>
        <v>0</v>
      </c>
      <c r="AW62" s="15" t="s">
        <v>12</v>
      </c>
      <c r="AX62" s="15">
        <f t="shared" si="66"/>
        <v>1</v>
      </c>
      <c r="AY62" s="15" t="s">
        <v>284</v>
      </c>
      <c r="AZ62" s="15">
        <f t="shared" si="67"/>
        <v>1</v>
      </c>
      <c r="BA62" s="15" t="s">
        <v>284</v>
      </c>
      <c r="BB62" s="15">
        <f t="shared" si="68"/>
        <v>1</v>
      </c>
      <c r="BC62" s="15" t="s">
        <v>12</v>
      </c>
      <c r="BD62" s="15">
        <f t="shared" si="69"/>
        <v>1</v>
      </c>
      <c r="BE62" s="15" t="s">
        <v>284</v>
      </c>
      <c r="BF62" s="15">
        <f t="shared" si="70"/>
        <v>1</v>
      </c>
      <c r="BG62" s="15" t="s">
        <v>285</v>
      </c>
      <c r="BH62" s="15">
        <f t="shared" si="71"/>
        <v>1</v>
      </c>
      <c r="BI62" s="15" t="s">
        <v>283</v>
      </c>
      <c r="BJ62" s="15">
        <f t="shared" si="72"/>
        <v>0</v>
      </c>
      <c r="BK62" s="15" t="s">
        <v>285</v>
      </c>
      <c r="BL62" s="15">
        <f t="shared" si="73"/>
        <v>0</v>
      </c>
      <c r="BM62" s="15" t="s">
        <v>284</v>
      </c>
      <c r="BN62" s="15">
        <f t="shared" si="74"/>
        <v>1</v>
      </c>
      <c r="BO62" s="15" t="s">
        <v>12</v>
      </c>
      <c r="BP62" s="15">
        <f t="shared" si="75"/>
        <v>1</v>
      </c>
      <c r="BQ62" s="15" t="s">
        <v>283</v>
      </c>
      <c r="BR62" s="15">
        <f t="shared" si="76"/>
        <v>1</v>
      </c>
      <c r="BS62" s="15" t="s">
        <v>283</v>
      </c>
      <c r="BT62" s="15">
        <f t="shared" si="77"/>
        <v>1</v>
      </c>
      <c r="BU62" s="15" t="s">
        <v>285</v>
      </c>
      <c r="BV62" s="15">
        <f t="shared" si="78"/>
        <v>0</v>
      </c>
      <c r="BW62" s="15" t="s">
        <v>285</v>
      </c>
      <c r="BX62" s="15">
        <f t="shared" si="79"/>
        <v>1</v>
      </c>
      <c r="BY62" s="15" t="s">
        <v>282</v>
      </c>
      <c r="BZ62" s="15">
        <f t="shared" si="80"/>
        <v>1</v>
      </c>
      <c r="CA62" s="15" t="s">
        <v>284</v>
      </c>
      <c r="CB62" s="15">
        <f t="shared" si="81"/>
        <v>1</v>
      </c>
      <c r="CC62" s="15" t="s">
        <v>284</v>
      </c>
      <c r="CD62" s="15">
        <f t="shared" si="82"/>
        <v>0</v>
      </c>
      <c r="CE62" s="15" t="s">
        <v>12</v>
      </c>
      <c r="CF62" s="15">
        <f t="shared" si="83"/>
        <v>1</v>
      </c>
      <c r="CG62" s="15" t="s">
        <v>282</v>
      </c>
      <c r="CH62" s="15">
        <f t="shared" si="84"/>
        <v>0</v>
      </c>
      <c r="CI62" s="15">
        <v>2</v>
      </c>
      <c r="CJ62" s="15">
        <v>7</v>
      </c>
      <c r="CK62" s="15">
        <v>3</v>
      </c>
      <c r="CL62" s="15">
        <v>1</v>
      </c>
      <c r="CM62" s="15">
        <v>4</v>
      </c>
      <c r="CN62" s="9">
        <f t="shared" si="43"/>
        <v>21</v>
      </c>
      <c r="CO62" s="15">
        <f t="shared" si="85"/>
        <v>19</v>
      </c>
      <c r="CP62" s="164">
        <f t="shared" si="44"/>
        <v>17</v>
      </c>
      <c r="CQ62" s="165">
        <f>CN62*'DATA GURU'!$C$30+CP62</f>
        <v>53.75</v>
      </c>
      <c r="CR62" s="220" t="str">
        <f>IF(CQ62&gt;='DATA GURU'!$C$20+20,"BAIK SEKALI",IF(CQ62&gt;='DATA GURU'!$C$20,"BAIK ",IF(CQ62&gt;='DATA GURU'!$C$20-10,"CUKUP",IF(CQ62&gt;='DATA GURU'!$C$20-20,"KURANG",IF(CQ62&lt;='DATA GURU'!$C$20-20,"KURANG SEKALI")))))</f>
        <v>CUKUP</v>
      </c>
      <c r="CS62" s="15">
        <v>7</v>
      </c>
    </row>
    <row r="63" spans="1:97" x14ac:dyDescent="0.25">
      <c r="A63" s="1">
        <v>48</v>
      </c>
      <c r="B63" s="167" t="s">
        <v>209</v>
      </c>
      <c r="C63" s="99" t="s">
        <v>75</v>
      </c>
      <c r="D63" s="100" t="s">
        <v>76</v>
      </c>
      <c r="G63" s="15" t="s">
        <v>12</v>
      </c>
      <c r="H63" s="15">
        <f t="shared" si="45"/>
        <v>0</v>
      </c>
      <c r="I63" s="15" t="s">
        <v>283</v>
      </c>
      <c r="J63" s="15">
        <f t="shared" si="46"/>
        <v>1</v>
      </c>
      <c r="K63" s="15" t="s">
        <v>283</v>
      </c>
      <c r="L63" s="15">
        <f t="shared" si="47"/>
        <v>0</v>
      </c>
      <c r="M63" s="15" t="s">
        <v>282</v>
      </c>
      <c r="N63" s="15">
        <f t="shared" si="48"/>
        <v>1</v>
      </c>
      <c r="O63" s="15" t="s">
        <v>286</v>
      </c>
      <c r="P63" s="15">
        <f t="shared" si="49"/>
        <v>0</v>
      </c>
      <c r="Q63" s="15" t="s">
        <v>282</v>
      </c>
      <c r="R63" s="15">
        <f t="shared" si="50"/>
        <v>1</v>
      </c>
      <c r="S63" s="15" t="s">
        <v>283</v>
      </c>
      <c r="T63" s="15">
        <f t="shared" si="51"/>
        <v>0</v>
      </c>
      <c r="U63" s="15" t="s">
        <v>284</v>
      </c>
      <c r="V63" s="15">
        <f t="shared" si="52"/>
        <v>0</v>
      </c>
      <c r="W63" s="15" t="s">
        <v>12</v>
      </c>
      <c r="X63" s="15">
        <f t="shared" si="53"/>
        <v>0</v>
      </c>
      <c r="Y63" s="15" t="s">
        <v>283</v>
      </c>
      <c r="Z63" s="15">
        <f t="shared" si="54"/>
        <v>0</v>
      </c>
      <c r="AA63" s="15" t="s">
        <v>283</v>
      </c>
      <c r="AB63" s="15">
        <f t="shared" si="55"/>
        <v>1</v>
      </c>
      <c r="AC63" s="15" t="s">
        <v>285</v>
      </c>
      <c r="AD63" s="15">
        <f t="shared" si="56"/>
        <v>0</v>
      </c>
      <c r="AE63" s="15" t="s">
        <v>12</v>
      </c>
      <c r="AF63" s="15">
        <f t="shared" si="57"/>
        <v>1</v>
      </c>
      <c r="AG63" s="15" t="s">
        <v>282</v>
      </c>
      <c r="AH63" s="15">
        <f t="shared" si="58"/>
        <v>1</v>
      </c>
      <c r="AI63" s="15" t="s">
        <v>285</v>
      </c>
      <c r="AJ63" s="15">
        <f t="shared" si="59"/>
        <v>1</v>
      </c>
      <c r="AK63" s="15" t="s">
        <v>282</v>
      </c>
      <c r="AL63" s="15">
        <f t="shared" si="60"/>
        <v>0</v>
      </c>
      <c r="AM63" s="15" t="s">
        <v>12</v>
      </c>
      <c r="AN63" s="15">
        <f t="shared" si="61"/>
        <v>1</v>
      </c>
      <c r="AO63" s="15" t="s">
        <v>12</v>
      </c>
      <c r="AP63" s="15">
        <f t="shared" si="62"/>
        <v>0</v>
      </c>
      <c r="AQ63" s="15" t="s">
        <v>12</v>
      </c>
      <c r="AR63" s="15">
        <f t="shared" si="63"/>
        <v>1</v>
      </c>
      <c r="AS63" s="15" t="s">
        <v>12</v>
      </c>
      <c r="AT63" s="15">
        <f t="shared" si="64"/>
        <v>1</v>
      </c>
      <c r="AU63" s="15" t="s">
        <v>282</v>
      </c>
      <c r="AV63" s="15">
        <f t="shared" si="65"/>
        <v>0</v>
      </c>
      <c r="AW63" s="15" t="s">
        <v>284</v>
      </c>
      <c r="AX63" s="15">
        <f t="shared" si="66"/>
        <v>0</v>
      </c>
      <c r="AY63" s="15" t="s">
        <v>284</v>
      </c>
      <c r="AZ63" s="15">
        <f t="shared" si="67"/>
        <v>1</v>
      </c>
      <c r="BA63" s="15" t="s">
        <v>284</v>
      </c>
      <c r="BB63" s="15">
        <f t="shared" si="68"/>
        <v>1</v>
      </c>
      <c r="BC63" s="15" t="s">
        <v>282</v>
      </c>
      <c r="BD63" s="15">
        <f t="shared" si="69"/>
        <v>0</v>
      </c>
      <c r="BE63" s="15" t="s">
        <v>284</v>
      </c>
      <c r="BF63" s="15">
        <f t="shared" si="70"/>
        <v>1</v>
      </c>
      <c r="BG63" s="15" t="s">
        <v>12</v>
      </c>
      <c r="BH63" s="15">
        <f t="shared" si="71"/>
        <v>0</v>
      </c>
      <c r="BI63" s="15" t="s">
        <v>286</v>
      </c>
      <c r="BJ63" s="15">
        <f t="shared" si="72"/>
        <v>0</v>
      </c>
      <c r="BK63" s="15" t="s">
        <v>285</v>
      </c>
      <c r="BL63" s="15">
        <f t="shared" si="73"/>
        <v>0</v>
      </c>
      <c r="BM63" s="15" t="s">
        <v>12</v>
      </c>
      <c r="BN63" s="15">
        <f t="shared" si="74"/>
        <v>0</v>
      </c>
      <c r="BO63" s="15" t="s">
        <v>284</v>
      </c>
      <c r="BP63" s="15">
        <f t="shared" si="75"/>
        <v>0</v>
      </c>
      <c r="BQ63" s="15" t="s">
        <v>283</v>
      </c>
      <c r="BR63" s="15">
        <f t="shared" si="76"/>
        <v>1</v>
      </c>
      <c r="BS63" s="15" t="s">
        <v>283</v>
      </c>
      <c r="BT63" s="15">
        <f t="shared" si="77"/>
        <v>1</v>
      </c>
      <c r="BU63" s="15" t="s">
        <v>12</v>
      </c>
      <c r="BV63" s="15">
        <f t="shared" si="78"/>
        <v>1</v>
      </c>
      <c r="BW63" s="15" t="s">
        <v>285</v>
      </c>
      <c r="BX63" s="15">
        <f t="shared" si="79"/>
        <v>1</v>
      </c>
      <c r="BY63" s="15" t="s">
        <v>282</v>
      </c>
      <c r="BZ63" s="15">
        <f t="shared" si="80"/>
        <v>1</v>
      </c>
      <c r="CA63" s="15" t="s">
        <v>284</v>
      </c>
      <c r="CB63" s="15">
        <f t="shared" si="81"/>
        <v>1</v>
      </c>
      <c r="CC63" s="15" t="s">
        <v>285</v>
      </c>
      <c r="CD63" s="15">
        <f t="shared" si="82"/>
        <v>0</v>
      </c>
      <c r="CE63" s="15" t="s">
        <v>12</v>
      </c>
      <c r="CF63" s="15">
        <f t="shared" si="83"/>
        <v>1</v>
      </c>
      <c r="CG63" s="15" t="s">
        <v>12</v>
      </c>
      <c r="CH63" s="15">
        <f t="shared" si="84"/>
        <v>1</v>
      </c>
      <c r="CI63" s="15">
        <v>4</v>
      </c>
      <c r="CJ63" s="15">
        <v>7</v>
      </c>
      <c r="CK63" s="15">
        <v>3</v>
      </c>
      <c r="CL63" s="15">
        <v>1</v>
      </c>
      <c r="CM63" s="15">
        <v>4</v>
      </c>
      <c r="CN63" s="9">
        <f t="shared" si="43"/>
        <v>21</v>
      </c>
      <c r="CO63" s="15">
        <f t="shared" si="85"/>
        <v>19</v>
      </c>
      <c r="CP63" s="164">
        <f t="shared" si="44"/>
        <v>19</v>
      </c>
      <c r="CQ63" s="165">
        <f>CN63*'DATA GURU'!$C$30+CP63</f>
        <v>55.75</v>
      </c>
      <c r="CR63" s="220" t="str">
        <f>IF(CQ63&gt;='DATA GURU'!$C$20+20,"BAIK SEKALI",IF(CQ63&gt;='DATA GURU'!$C$20,"BAIK ",IF(CQ63&gt;='DATA GURU'!$C$20-10,"CUKUP",IF(CQ63&gt;='DATA GURU'!$C$20-20,"KURANG",IF(CQ63&lt;='DATA GURU'!$C$20-20,"KURANG SEKALI")))))</f>
        <v xml:space="preserve">BAIK </v>
      </c>
      <c r="CS63" s="15">
        <v>7</v>
      </c>
    </row>
    <row r="64" spans="1:97" x14ac:dyDescent="0.25">
      <c r="A64" s="3">
        <v>49</v>
      </c>
      <c r="B64" s="167" t="s">
        <v>210</v>
      </c>
      <c r="C64" s="99" t="s">
        <v>75</v>
      </c>
      <c r="D64" s="100" t="s">
        <v>76</v>
      </c>
      <c r="G64" s="15" t="s">
        <v>282</v>
      </c>
      <c r="H64" s="15">
        <f t="shared" si="45"/>
        <v>1</v>
      </c>
      <c r="I64" s="15" t="s">
        <v>12</v>
      </c>
      <c r="J64" s="15">
        <f t="shared" si="46"/>
        <v>0</v>
      </c>
      <c r="K64" s="15" t="s">
        <v>283</v>
      </c>
      <c r="L64" s="15">
        <f t="shared" si="47"/>
        <v>0</v>
      </c>
      <c r="M64" s="15" t="s">
        <v>284</v>
      </c>
      <c r="N64" s="15">
        <f t="shared" si="48"/>
        <v>0</v>
      </c>
      <c r="O64" s="15" t="s">
        <v>285</v>
      </c>
      <c r="P64" s="15">
        <f t="shared" si="49"/>
        <v>0</v>
      </c>
      <c r="Q64" s="15" t="s">
        <v>282</v>
      </c>
      <c r="R64" s="15">
        <f t="shared" si="50"/>
        <v>1</v>
      </c>
      <c r="S64" s="15" t="s">
        <v>12</v>
      </c>
      <c r="T64" s="15">
        <f t="shared" si="51"/>
        <v>0</v>
      </c>
      <c r="U64" s="15" t="s">
        <v>282</v>
      </c>
      <c r="V64" s="15">
        <f t="shared" si="52"/>
        <v>0</v>
      </c>
      <c r="W64" s="15" t="s">
        <v>282</v>
      </c>
      <c r="X64" s="15">
        <f t="shared" si="53"/>
        <v>0</v>
      </c>
      <c r="Y64" s="15" t="s">
        <v>283</v>
      </c>
      <c r="Z64" s="15">
        <f t="shared" si="54"/>
        <v>0</v>
      </c>
      <c r="AA64" s="15" t="s">
        <v>285</v>
      </c>
      <c r="AB64" s="15">
        <f t="shared" si="55"/>
        <v>0</v>
      </c>
      <c r="AC64" s="15" t="s">
        <v>282</v>
      </c>
      <c r="AD64" s="15">
        <f t="shared" si="56"/>
        <v>1</v>
      </c>
      <c r="AE64" s="15" t="s">
        <v>282</v>
      </c>
      <c r="AF64" s="15">
        <f t="shared" si="57"/>
        <v>0</v>
      </c>
      <c r="AG64" s="15" t="s">
        <v>282</v>
      </c>
      <c r="AH64" s="15">
        <f t="shared" si="58"/>
        <v>1</v>
      </c>
      <c r="AI64" s="15" t="s">
        <v>285</v>
      </c>
      <c r="AJ64" s="15">
        <f t="shared" si="59"/>
        <v>1</v>
      </c>
      <c r="AK64" s="15" t="s">
        <v>283</v>
      </c>
      <c r="AL64" s="15">
        <f t="shared" si="60"/>
        <v>0</v>
      </c>
      <c r="AM64" s="15" t="s">
        <v>12</v>
      </c>
      <c r="AN64" s="15">
        <f t="shared" si="61"/>
        <v>1</v>
      </c>
      <c r="AO64" s="15" t="s">
        <v>282</v>
      </c>
      <c r="AP64" s="15">
        <f t="shared" si="62"/>
        <v>0</v>
      </c>
      <c r="AQ64" s="15" t="s">
        <v>12</v>
      </c>
      <c r="AR64" s="15">
        <f t="shared" si="63"/>
        <v>1</v>
      </c>
      <c r="AS64" s="15" t="s">
        <v>285</v>
      </c>
      <c r="AT64" s="15">
        <f t="shared" si="64"/>
        <v>0</v>
      </c>
      <c r="AU64" s="15" t="s">
        <v>285</v>
      </c>
      <c r="AV64" s="15">
        <f t="shared" si="65"/>
        <v>0</v>
      </c>
      <c r="AW64" s="15" t="s">
        <v>12</v>
      </c>
      <c r="AX64" s="15">
        <f t="shared" si="66"/>
        <v>1</v>
      </c>
      <c r="AY64" s="15" t="s">
        <v>284</v>
      </c>
      <c r="AZ64" s="15">
        <f t="shared" si="67"/>
        <v>1</v>
      </c>
      <c r="BA64" s="15" t="s">
        <v>284</v>
      </c>
      <c r="BB64" s="15">
        <f t="shared" si="68"/>
        <v>1</v>
      </c>
      <c r="BC64" s="15" t="s">
        <v>12</v>
      </c>
      <c r="BD64" s="15">
        <f t="shared" si="69"/>
        <v>1</v>
      </c>
      <c r="BE64" s="15" t="s">
        <v>284</v>
      </c>
      <c r="BF64" s="15">
        <f t="shared" si="70"/>
        <v>1</v>
      </c>
      <c r="BG64" s="15" t="s">
        <v>282</v>
      </c>
      <c r="BH64" s="15">
        <f t="shared" si="71"/>
        <v>0</v>
      </c>
      <c r="BI64" s="15" t="s">
        <v>12</v>
      </c>
      <c r="BJ64" s="15">
        <f t="shared" si="72"/>
        <v>0</v>
      </c>
      <c r="BK64" s="15" t="s">
        <v>285</v>
      </c>
      <c r="BL64" s="15">
        <f t="shared" si="73"/>
        <v>0</v>
      </c>
      <c r="BM64" s="15" t="s">
        <v>284</v>
      </c>
      <c r="BN64" s="15">
        <f t="shared" si="74"/>
        <v>1</v>
      </c>
      <c r="BO64" s="15" t="s">
        <v>12</v>
      </c>
      <c r="BP64" s="15">
        <f t="shared" si="75"/>
        <v>1</v>
      </c>
      <c r="BQ64" s="15" t="s">
        <v>12</v>
      </c>
      <c r="BR64" s="15">
        <f t="shared" si="76"/>
        <v>0</v>
      </c>
      <c r="BS64" s="15" t="s">
        <v>283</v>
      </c>
      <c r="BT64" s="15">
        <f t="shared" si="77"/>
        <v>1</v>
      </c>
      <c r="BU64" s="15" t="s">
        <v>12</v>
      </c>
      <c r="BV64" s="15">
        <f t="shared" si="78"/>
        <v>1</v>
      </c>
      <c r="BW64" s="15" t="s">
        <v>12</v>
      </c>
      <c r="BX64" s="15">
        <f t="shared" si="79"/>
        <v>0</v>
      </c>
      <c r="BY64" s="15" t="s">
        <v>283</v>
      </c>
      <c r="BZ64" s="15">
        <f t="shared" si="80"/>
        <v>0</v>
      </c>
      <c r="CA64" s="15" t="s">
        <v>284</v>
      </c>
      <c r="CB64" s="15">
        <f t="shared" si="81"/>
        <v>1</v>
      </c>
      <c r="CC64" s="15" t="s">
        <v>282</v>
      </c>
      <c r="CD64" s="15">
        <f t="shared" si="82"/>
        <v>1</v>
      </c>
      <c r="CE64" s="15" t="s">
        <v>282</v>
      </c>
      <c r="CF64" s="15">
        <f t="shared" si="83"/>
        <v>0</v>
      </c>
      <c r="CG64" s="15" t="s">
        <v>12</v>
      </c>
      <c r="CH64" s="15">
        <f t="shared" si="84"/>
        <v>1</v>
      </c>
      <c r="CI64" s="15">
        <v>3</v>
      </c>
      <c r="CJ64" s="15">
        <v>9</v>
      </c>
      <c r="CK64" s="15">
        <v>2</v>
      </c>
      <c r="CL64" s="15">
        <v>1</v>
      </c>
      <c r="CM64" s="15">
        <v>4</v>
      </c>
      <c r="CN64" s="9">
        <f t="shared" si="43"/>
        <v>19</v>
      </c>
      <c r="CO64" s="15">
        <f t="shared" si="85"/>
        <v>21</v>
      </c>
      <c r="CP64" s="164">
        <f t="shared" si="44"/>
        <v>19</v>
      </c>
      <c r="CQ64" s="165">
        <f>CN64*'DATA GURU'!$C$30+CP64</f>
        <v>52.25</v>
      </c>
      <c r="CR64" s="220" t="str">
        <f>IF(CQ64&gt;='DATA GURU'!$C$20+20,"BAIK SEKALI",IF(CQ64&gt;='DATA GURU'!$C$20,"BAIK ",IF(CQ64&gt;='DATA GURU'!$C$20-10,"CUKUP",IF(CQ64&gt;='DATA GURU'!$C$20-20,"KURANG",IF(CQ64&lt;='DATA GURU'!$C$20-20,"KURANG SEKALI")))))</f>
        <v>CUKUP</v>
      </c>
      <c r="CS64" s="15">
        <v>11</v>
      </c>
    </row>
    <row r="65" spans="1:97" x14ac:dyDescent="0.25">
      <c r="A65" s="1">
        <v>50</v>
      </c>
      <c r="B65" s="167" t="s">
        <v>211</v>
      </c>
      <c r="C65" s="99" t="s">
        <v>75</v>
      </c>
      <c r="D65" s="100" t="s">
        <v>76</v>
      </c>
      <c r="G65" s="15" t="s">
        <v>284</v>
      </c>
      <c r="H65" s="15">
        <f t="shared" si="45"/>
        <v>0</v>
      </c>
      <c r="I65" s="15" t="s">
        <v>12</v>
      </c>
      <c r="J65" s="15">
        <f t="shared" si="46"/>
        <v>0</v>
      </c>
      <c r="K65" s="15" t="s">
        <v>283</v>
      </c>
      <c r="L65" s="15">
        <f t="shared" si="47"/>
        <v>0</v>
      </c>
      <c r="M65" s="15" t="s">
        <v>282</v>
      </c>
      <c r="N65" s="15">
        <f t="shared" si="48"/>
        <v>1</v>
      </c>
      <c r="O65" s="15" t="s">
        <v>284</v>
      </c>
      <c r="P65" s="15">
        <f t="shared" si="49"/>
        <v>0</v>
      </c>
      <c r="Q65" s="15" t="s">
        <v>12</v>
      </c>
      <c r="R65" s="15">
        <f t="shared" si="50"/>
        <v>0</v>
      </c>
      <c r="S65" s="15" t="s">
        <v>283</v>
      </c>
      <c r="T65" s="15">
        <f t="shared" si="51"/>
        <v>0</v>
      </c>
      <c r="U65" s="15" t="s">
        <v>285</v>
      </c>
      <c r="V65" s="15">
        <f t="shared" si="52"/>
        <v>1</v>
      </c>
      <c r="W65" s="15" t="s">
        <v>12</v>
      </c>
      <c r="X65" s="15">
        <f t="shared" si="53"/>
        <v>0</v>
      </c>
      <c r="Y65" s="15" t="s">
        <v>282</v>
      </c>
      <c r="Z65" s="15">
        <f t="shared" si="54"/>
        <v>0</v>
      </c>
      <c r="AA65" s="15" t="s">
        <v>283</v>
      </c>
      <c r="AB65" s="15">
        <f t="shared" si="55"/>
        <v>1</v>
      </c>
      <c r="AC65" s="15" t="s">
        <v>282</v>
      </c>
      <c r="AD65" s="15">
        <f t="shared" si="56"/>
        <v>1</v>
      </c>
      <c r="AE65" s="15" t="s">
        <v>283</v>
      </c>
      <c r="AF65" s="15">
        <f t="shared" si="57"/>
        <v>0</v>
      </c>
      <c r="AG65" s="15" t="s">
        <v>282</v>
      </c>
      <c r="AH65" s="15">
        <f t="shared" si="58"/>
        <v>1</v>
      </c>
      <c r="AI65" s="15" t="s">
        <v>285</v>
      </c>
      <c r="AJ65" s="15">
        <f t="shared" si="59"/>
        <v>1</v>
      </c>
      <c r="AK65" s="15" t="s">
        <v>283</v>
      </c>
      <c r="AL65" s="15">
        <f t="shared" si="60"/>
        <v>0</v>
      </c>
      <c r="AM65" s="15" t="s">
        <v>12</v>
      </c>
      <c r="AN65" s="15">
        <f t="shared" si="61"/>
        <v>1</v>
      </c>
      <c r="AO65" s="15" t="s">
        <v>12</v>
      </c>
      <c r="AP65" s="15">
        <f t="shared" si="62"/>
        <v>0</v>
      </c>
      <c r="AQ65" s="15" t="s">
        <v>12</v>
      </c>
      <c r="AR65" s="15">
        <f t="shared" si="63"/>
        <v>1</v>
      </c>
      <c r="AS65" s="15" t="s">
        <v>285</v>
      </c>
      <c r="AT65" s="15">
        <f t="shared" si="64"/>
        <v>0</v>
      </c>
      <c r="AU65" s="15" t="s">
        <v>282</v>
      </c>
      <c r="AV65" s="15">
        <f t="shared" si="65"/>
        <v>0</v>
      </c>
      <c r="AW65" s="15" t="s">
        <v>284</v>
      </c>
      <c r="AX65" s="15">
        <f t="shared" si="66"/>
        <v>0</v>
      </c>
      <c r="AY65" s="15" t="s">
        <v>284</v>
      </c>
      <c r="AZ65" s="15">
        <f t="shared" si="67"/>
        <v>1</v>
      </c>
      <c r="BA65" s="15" t="s">
        <v>284</v>
      </c>
      <c r="BB65" s="15">
        <f t="shared" si="68"/>
        <v>1</v>
      </c>
      <c r="BC65" s="15" t="s">
        <v>12</v>
      </c>
      <c r="BD65" s="15">
        <f t="shared" si="69"/>
        <v>1</v>
      </c>
      <c r="BE65" s="15" t="s">
        <v>284</v>
      </c>
      <c r="BF65" s="15">
        <f t="shared" si="70"/>
        <v>1</v>
      </c>
      <c r="BG65" s="15" t="s">
        <v>12</v>
      </c>
      <c r="BH65" s="15">
        <f t="shared" si="71"/>
        <v>0</v>
      </c>
      <c r="BI65" s="15" t="s">
        <v>285</v>
      </c>
      <c r="BJ65" s="15">
        <f t="shared" si="72"/>
        <v>0</v>
      </c>
      <c r="BK65" s="15" t="s">
        <v>285</v>
      </c>
      <c r="BL65" s="15">
        <f t="shared" si="73"/>
        <v>0</v>
      </c>
      <c r="BM65" s="15" t="s">
        <v>12</v>
      </c>
      <c r="BN65" s="15">
        <f t="shared" si="74"/>
        <v>0</v>
      </c>
      <c r="BO65" s="15" t="s">
        <v>284</v>
      </c>
      <c r="BP65" s="15">
        <f t="shared" si="75"/>
        <v>0</v>
      </c>
      <c r="BQ65" s="15" t="s">
        <v>12</v>
      </c>
      <c r="BR65" s="15">
        <f t="shared" si="76"/>
        <v>0</v>
      </c>
      <c r="BS65" s="15" t="s">
        <v>285</v>
      </c>
      <c r="BT65" s="15">
        <f t="shared" si="77"/>
        <v>0</v>
      </c>
      <c r="BU65" s="15" t="s">
        <v>285</v>
      </c>
      <c r="BV65" s="15">
        <f t="shared" si="78"/>
        <v>0</v>
      </c>
      <c r="BW65" s="15" t="s">
        <v>285</v>
      </c>
      <c r="BX65" s="15">
        <f t="shared" si="79"/>
        <v>1</v>
      </c>
      <c r="BY65" s="15" t="s">
        <v>283</v>
      </c>
      <c r="BZ65" s="15">
        <f t="shared" si="80"/>
        <v>0</v>
      </c>
      <c r="CA65" s="15" t="s">
        <v>284</v>
      </c>
      <c r="CB65" s="15">
        <f t="shared" si="81"/>
        <v>1</v>
      </c>
      <c r="CC65" s="15" t="s">
        <v>284</v>
      </c>
      <c r="CD65" s="15">
        <f t="shared" si="82"/>
        <v>0</v>
      </c>
      <c r="CE65" s="15" t="s">
        <v>284</v>
      </c>
      <c r="CF65" s="15">
        <f t="shared" si="83"/>
        <v>0</v>
      </c>
      <c r="CG65" s="15" t="s">
        <v>285</v>
      </c>
      <c r="CH65" s="15">
        <f t="shared" si="84"/>
        <v>0</v>
      </c>
      <c r="CI65" s="15">
        <v>1</v>
      </c>
      <c r="CJ65" s="15">
        <v>3</v>
      </c>
      <c r="CK65" s="15">
        <v>2</v>
      </c>
      <c r="CL65" s="15">
        <v>1</v>
      </c>
      <c r="CM65" s="15">
        <v>0</v>
      </c>
      <c r="CN65" s="9">
        <f t="shared" si="43"/>
        <v>14</v>
      </c>
      <c r="CO65" s="15">
        <f t="shared" si="85"/>
        <v>26</v>
      </c>
      <c r="CP65" s="164">
        <f t="shared" si="44"/>
        <v>7</v>
      </c>
      <c r="CQ65" s="165">
        <f>CN65*'DATA GURU'!$C$30+CP65</f>
        <v>31.5</v>
      </c>
      <c r="CR65" s="220" t="str">
        <f>IF(CQ65&gt;='DATA GURU'!$C$20+20,"BAIK SEKALI",IF(CQ65&gt;='DATA GURU'!$C$20,"BAIK ",IF(CQ65&gt;='DATA GURU'!$C$20-10,"CUKUP",IF(CQ65&gt;='DATA GURU'!$C$20-20,"KURANG",IF(CQ65&lt;='DATA GURU'!$C$20-20,"KURANG SEKALI")))))</f>
        <v>KURANG SEKALI</v>
      </c>
      <c r="CS65" s="15">
        <v>11</v>
      </c>
    </row>
    <row r="66" spans="1:97" x14ac:dyDescent="0.25">
      <c r="A66" s="3">
        <v>51</v>
      </c>
      <c r="B66" s="167" t="s">
        <v>17</v>
      </c>
      <c r="C66" s="99" t="s">
        <v>75</v>
      </c>
      <c r="D66" s="100" t="s">
        <v>76</v>
      </c>
      <c r="G66" s="15" t="s">
        <v>282</v>
      </c>
      <c r="H66" s="15">
        <f t="shared" si="45"/>
        <v>1</v>
      </c>
      <c r="I66" s="15" t="s">
        <v>282</v>
      </c>
      <c r="J66" s="15">
        <f t="shared" si="46"/>
        <v>0</v>
      </c>
      <c r="K66" s="15" t="s">
        <v>283</v>
      </c>
      <c r="L66" s="15">
        <f t="shared" si="47"/>
        <v>0</v>
      </c>
      <c r="M66" s="15" t="s">
        <v>12</v>
      </c>
      <c r="N66" s="15">
        <f t="shared" si="48"/>
        <v>0</v>
      </c>
      <c r="O66" s="15" t="s">
        <v>285</v>
      </c>
      <c r="P66" s="15">
        <f t="shared" si="49"/>
        <v>0</v>
      </c>
      <c r="Q66" s="15" t="s">
        <v>283</v>
      </c>
      <c r="R66" s="15">
        <f t="shared" si="50"/>
        <v>0</v>
      </c>
      <c r="S66" s="15" t="s">
        <v>284</v>
      </c>
      <c r="T66" s="15">
        <f t="shared" si="51"/>
        <v>0</v>
      </c>
      <c r="U66" s="15" t="s">
        <v>282</v>
      </c>
      <c r="V66" s="15">
        <f t="shared" si="52"/>
        <v>0</v>
      </c>
      <c r="W66" s="15" t="s">
        <v>282</v>
      </c>
      <c r="X66" s="15">
        <f t="shared" si="53"/>
        <v>0</v>
      </c>
      <c r="Y66" s="15" t="s">
        <v>284</v>
      </c>
      <c r="Z66" s="15">
        <f t="shared" si="54"/>
        <v>1</v>
      </c>
      <c r="AA66" s="15" t="s">
        <v>283</v>
      </c>
      <c r="AB66" s="15">
        <f t="shared" si="55"/>
        <v>1</v>
      </c>
      <c r="AC66" s="15" t="s">
        <v>282</v>
      </c>
      <c r="AD66" s="15">
        <f t="shared" si="56"/>
        <v>1</v>
      </c>
      <c r="AE66" s="15" t="s">
        <v>282</v>
      </c>
      <c r="AF66" s="15">
        <f t="shared" si="57"/>
        <v>0</v>
      </c>
      <c r="AG66" s="15" t="s">
        <v>282</v>
      </c>
      <c r="AH66" s="15">
        <f t="shared" si="58"/>
        <v>1</v>
      </c>
      <c r="AI66" s="15" t="s">
        <v>285</v>
      </c>
      <c r="AJ66" s="15">
        <f t="shared" si="59"/>
        <v>1</v>
      </c>
      <c r="AK66" s="15" t="s">
        <v>283</v>
      </c>
      <c r="AL66" s="15">
        <f t="shared" si="60"/>
        <v>0</v>
      </c>
      <c r="AM66" s="15" t="s">
        <v>12</v>
      </c>
      <c r="AN66" s="15">
        <f t="shared" si="61"/>
        <v>1</v>
      </c>
      <c r="AO66" s="15" t="s">
        <v>282</v>
      </c>
      <c r="AP66" s="15">
        <f t="shared" si="62"/>
        <v>0</v>
      </c>
      <c r="AQ66" s="15" t="s">
        <v>12</v>
      </c>
      <c r="AR66" s="15">
        <f t="shared" si="63"/>
        <v>1</v>
      </c>
      <c r="AS66" s="15" t="s">
        <v>285</v>
      </c>
      <c r="AT66" s="15">
        <f t="shared" si="64"/>
        <v>0</v>
      </c>
      <c r="AU66" s="15" t="s">
        <v>12</v>
      </c>
      <c r="AV66" s="15">
        <f t="shared" si="65"/>
        <v>1</v>
      </c>
      <c r="AW66" s="15" t="s">
        <v>12</v>
      </c>
      <c r="AX66" s="15">
        <f t="shared" si="66"/>
        <v>1</v>
      </c>
      <c r="AY66" s="15" t="s">
        <v>12</v>
      </c>
      <c r="AZ66" s="15">
        <f t="shared" si="67"/>
        <v>0</v>
      </c>
      <c r="BA66" s="15" t="s">
        <v>284</v>
      </c>
      <c r="BB66" s="15">
        <f t="shared" si="68"/>
        <v>1</v>
      </c>
      <c r="BC66" s="15" t="s">
        <v>284</v>
      </c>
      <c r="BD66" s="15">
        <f t="shared" si="69"/>
        <v>0</v>
      </c>
      <c r="BE66" s="15" t="s">
        <v>284</v>
      </c>
      <c r="BF66" s="15">
        <f t="shared" si="70"/>
        <v>1</v>
      </c>
      <c r="BG66" s="15" t="s">
        <v>12</v>
      </c>
      <c r="BH66" s="15">
        <f t="shared" si="71"/>
        <v>0</v>
      </c>
      <c r="BI66" s="15" t="s">
        <v>285</v>
      </c>
      <c r="BJ66" s="15">
        <f t="shared" si="72"/>
        <v>0</v>
      </c>
      <c r="BK66" s="15" t="s">
        <v>283</v>
      </c>
      <c r="BL66" s="15">
        <f t="shared" si="73"/>
        <v>1</v>
      </c>
      <c r="BM66" s="15" t="s">
        <v>284</v>
      </c>
      <c r="BN66" s="15">
        <f t="shared" si="74"/>
        <v>1</v>
      </c>
      <c r="BO66" s="15" t="s">
        <v>12</v>
      </c>
      <c r="BP66" s="15">
        <f t="shared" si="75"/>
        <v>1</v>
      </c>
      <c r="BQ66" s="15" t="s">
        <v>283</v>
      </c>
      <c r="BR66" s="15">
        <f t="shared" si="76"/>
        <v>1</v>
      </c>
      <c r="BS66" s="15" t="s">
        <v>283</v>
      </c>
      <c r="BT66" s="15">
        <f t="shared" si="77"/>
        <v>1</v>
      </c>
      <c r="BU66" s="15" t="s">
        <v>12</v>
      </c>
      <c r="BV66" s="15">
        <f t="shared" si="78"/>
        <v>1</v>
      </c>
      <c r="BW66" s="15" t="s">
        <v>285</v>
      </c>
      <c r="BX66" s="15">
        <f t="shared" si="79"/>
        <v>1</v>
      </c>
      <c r="BY66" s="15" t="s">
        <v>12</v>
      </c>
      <c r="BZ66" s="15">
        <f t="shared" si="80"/>
        <v>0</v>
      </c>
      <c r="CA66" s="15" t="s">
        <v>284</v>
      </c>
      <c r="CB66" s="15">
        <f t="shared" si="81"/>
        <v>1</v>
      </c>
      <c r="CC66" s="15" t="s">
        <v>282</v>
      </c>
      <c r="CD66" s="15">
        <f t="shared" si="82"/>
        <v>1</v>
      </c>
      <c r="CE66" s="15" t="s">
        <v>12</v>
      </c>
      <c r="CF66" s="15">
        <f t="shared" si="83"/>
        <v>1</v>
      </c>
      <c r="CG66" s="15" t="s">
        <v>282</v>
      </c>
      <c r="CH66" s="15">
        <f t="shared" si="84"/>
        <v>0</v>
      </c>
      <c r="CI66" s="15">
        <v>2</v>
      </c>
      <c r="CJ66" s="15">
        <v>0</v>
      </c>
      <c r="CK66" s="15">
        <v>2</v>
      </c>
      <c r="CL66" s="15">
        <v>1</v>
      </c>
      <c r="CM66" s="15">
        <v>3</v>
      </c>
      <c r="CN66" s="9">
        <f t="shared" si="43"/>
        <v>22</v>
      </c>
      <c r="CO66" s="15">
        <f t="shared" si="85"/>
        <v>18</v>
      </c>
      <c r="CP66" s="164">
        <f t="shared" si="44"/>
        <v>8</v>
      </c>
      <c r="CQ66" s="165">
        <f>CN66*'DATA GURU'!$C$30+CP66</f>
        <v>46.5</v>
      </c>
      <c r="CR66" s="220" t="str">
        <f>IF(CQ66&gt;='DATA GURU'!$C$20+20,"BAIK SEKALI",IF(CQ66&gt;='DATA GURU'!$C$20,"BAIK ",IF(CQ66&gt;='DATA GURU'!$C$20-10,"CUKUP",IF(CQ66&gt;='DATA GURU'!$C$20-20,"KURANG",IF(CQ66&lt;='DATA GURU'!$C$20-20,"KURANG SEKALI")))))</f>
        <v>CUKUP</v>
      </c>
      <c r="CS66" s="15">
        <v>11</v>
      </c>
    </row>
    <row r="67" spans="1:97" x14ac:dyDescent="0.25">
      <c r="A67" s="1">
        <v>52</v>
      </c>
      <c r="B67" s="169" t="s">
        <v>212</v>
      </c>
      <c r="C67" s="99" t="s">
        <v>75</v>
      </c>
      <c r="D67" s="100" t="s">
        <v>76</v>
      </c>
      <c r="G67" s="15" t="s">
        <v>285</v>
      </c>
      <c r="H67" s="15">
        <f t="shared" si="45"/>
        <v>0</v>
      </c>
      <c r="I67" s="15" t="s">
        <v>283</v>
      </c>
      <c r="J67" s="15">
        <f t="shared" si="46"/>
        <v>1</v>
      </c>
      <c r="K67" s="15" t="s">
        <v>283</v>
      </c>
      <c r="L67" s="15">
        <f t="shared" si="47"/>
        <v>0</v>
      </c>
      <c r="M67" s="15" t="s">
        <v>284</v>
      </c>
      <c r="N67" s="15">
        <f t="shared" si="48"/>
        <v>0</v>
      </c>
      <c r="O67" s="15" t="s">
        <v>12</v>
      </c>
      <c r="P67" s="15">
        <f t="shared" si="49"/>
        <v>1</v>
      </c>
      <c r="Q67" s="15" t="s">
        <v>282</v>
      </c>
      <c r="R67" s="15">
        <f t="shared" si="50"/>
        <v>1</v>
      </c>
      <c r="S67" s="15" t="s">
        <v>284</v>
      </c>
      <c r="T67" s="15">
        <f t="shared" si="51"/>
        <v>0</v>
      </c>
      <c r="U67" s="15" t="s">
        <v>283</v>
      </c>
      <c r="V67" s="15">
        <f t="shared" si="52"/>
        <v>0</v>
      </c>
      <c r="W67" s="15" t="s">
        <v>283</v>
      </c>
      <c r="X67" s="15">
        <f t="shared" si="53"/>
        <v>1</v>
      </c>
      <c r="Y67" s="15" t="s">
        <v>283</v>
      </c>
      <c r="Z67" s="15">
        <f t="shared" si="54"/>
        <v>0</v>
      </c>
      <c r="AA67" s="15" t="s">
        <v>283</v>
      </c>
      <c r="AB67" s="15">
        <f t="shared" si="55"/>
        <v>1</v>
      </c>
      <c r="AC67" s="15" t="s">
        <v>285</v>
      </c>
      <c r="AD67" s="15">
        <f t="shared" si="56"/>
        <v>0</v>
      </c>
      <c r="AE67" s="15" t="s">
        <v>283</v>
      </c>
      <c r="AF67" s="15">
        <f t="shared" si="57"/>
        <v>0</v>
      </c>
      <c r="AG67" s="15" t="s">
        <v>282</v>
      </c>
      <c r="AH67" s="15">
        <f t="shared" si="58"/>
        <v>1</v>
      </c>
      <c r="AI67" s="15" t="s">
        <v>285</v>
      </c>
      <c r="AJ67" s="15">
        <f t="shared" si="59"/>
        <v>1</v>
      </c>
      <c r="AK67" s="15" t="s">
        <v>282</v>
      </c>
      <c r="AL67" s="15">
        <f t="shared" si="60"/>
        <v>0</v>
      </c>
      <c r="AM67" s="15" t="s">
        <v>12</v>
      </c>
      <c r="AN67" s="15">
        <f t="shared" si="61"/>
        <v>1</v>
      </c>
      <c r="AO67" s="15" t="s">
        <v>12</v>
      </c>
      <c r="AP67" s="15">
        <f t="shared" si="62"/>
        <v>0</v>
      </c>
      <c r="AQ67" s="15" t="s">
        <v>12</v>
      </c>
      <c r="AR67" s="15">
        <f t="shared" si="63"/>
        <v>1</v>
      </c>
      <c r="AS67" s="15" t="s">
        <v>12</v>
      </c>
      <c r="AT67" s="15">
        <f t="shared" si="64"/>
        <v>1</v>
      </c>
      <c r="AU67" s="15" t="s">
        <v>284</v>
      </c>
      <c r="AV67" s="15">
        <f t="shared" si="65"/>
        <v>0</v>
      </c>
      <c r="AW67" s="15" t="s">
        <v>12</v>
      </c>
      <c r="AX67" s="15">
        <f t="shared" si="66"/>
        <v>1</v>
      </c>
      <c r="AY67" s="15" t="s">
        <v>284</v>
      </c>
      <c r="AZ67" s="15">
        <f t="shared" si="67"/>
        <v>1</v>
      </c>
      <c r="BA67" s="15" t="s">
        <v>283</v>
      </c>
      <c r="BB67" s="15">
        <f t="shared" si="68"/>
        <v>0</v>
      </c>
      <c r="BC67" s="15" t="s">
        <v>12</v>
      </c>
      <c r="BD67" s="15">
        <f t="shared" si="69"/>
        <v>1</v>
      </c>
      <c r="BE67" s="15" t="s">
        <v>284</v>
      </c>
      <c r="BF67" s="15">
        <f t="shared" si="70"/>
        <v>1</v>
      </c>
      <c r="BG67" s="15" t="s">
        <v>285</v>
      </c>
      <c r="BH67" s="15">
        <f t="shared" si="71"/>
        <v>1</v>
      </c>
      <c r="BI67" s="15" t="s">
        <v>283</v>
      </c>
      <c r="BJ67" s="15">
        <f t="shared" si="72"/>
        <v>0</v>
      </c>
      <c r="BK67" s="15" t="s">
        <v>285</v>
      </c>
      <c r="BL67" s="15">
        <f t="shared" si="73"/>
        <v>0</v>
      </c>
      <c r="BM67" s="15" t="s">
        <v>284</v>
      </c>
      <c r="BN67" s="15">
        <f t="shared" si="74"/>
        <v>1</v>
      </c>
      <c r="BO67" s="15" t="s">
        <v>282</v>
      </c>
      <c r="BP67" s="15">
        <f t="shared" si="75"/>
        <v>0</v>
      </c>
      <c r="BQ67" s="15" t="s">
        <v>283</v>
      </c>
      <c r="BR67" s="15">
        <f t="shared" si="76"/>
        <v>1</v>
      </c>
      <c r="BS67" s="15" t="s">
        <v>285</v>
      </c>
      <c r="BT67" s="15">
        <f t="shared" si="77"/>
        <v>0</v>
      </c>
      <c r="BU67" s="15" t="s">
        <v>284</v>
      </c>
      <c r="BV67" s="15">
        <f t="shared" si="78"/>
        <v>0</v>
      </c>
      <c r="BW67" s="15" t="s">
        <v>12</v>
      </c>
      <c r="BX67" s="15">
        <f t="shared" si="79"/>
        <v>0</v>
      </c>
      <c r="BY67" s="15" t="s">
        <v>283</v>
      </c>
      <c r="BZ67" s="15">
        <f t="shared" si="80"/>
        <v>0</v>
      </c>
      <c r="CA67" s="15" t="s">
        <v>12</v>
      </c>
      <c r="CB67" s="15">
        <f t="shared" si="81"/>
        <v>0</v>
      </c>
      <c r="CC67" s="15" t="s">
        <v>284</v>
      </c>
      <c r="CD67" s="15">
        <f t="shared" si="82"/>
        <v>0</v>
      </c>
      <c r="CE67" s="15" t="s">
        <v>12</v>
      </c>
      <c r="CF67" s="15">
        <f t="shared" si="83"/>
        <v>1</v>
      </c>
      <c r="CG67" s="15" t="s">
        <v>284</v>
      </c>
      <c r="CH67" s="15">
        <f t="shared" si="84"/>
        <v>0</v>
      </c>
      <c r="CI67" s="15">
        <v>2</v>
      </c>
      <c r="CJ67" s="15">
        <v>7</v>
      </c>
      <c r="CK67" s="15">
        <v>3</v>
      </c>
      <c r="CL67" s="15">
        <v>1</v>
      </c>
      <c r="CM67" s="15">
        <v>3</v>
      </c>
      <c r="CN67" s="9">
        <f t="shared" si="43"/>
        <v>18</v>
      </c>
      <c r="CO67" s="15">
        <f t="shared" si="85"/>
        <v>22</v>
      </c>
      <c r="CP67" s="164">
        <f t="shared" si="44"/>
        <v>16</v>
      </c>
      <c r="CQ67" s="165">
        <f>CN67*'DATA GURU'!$C$30+CP67</f>
        <v>47.5</v>
      </c>
      <c r="CR67" s="220" t="str">
        <f>IF(CQ67&gt;='DATA GURU'!$C$20+20,"BAIK SEKALI",IF(CQ67&gt;='DATA GURU'!$C$20,"BAIK ",IF(CQ67&gt;='DATA GURU'!$C$20-10,"CUKUP",IF(CQ67&gt;='DATA GURU'!$C$20-20,"KURANG",IF(CQ67&lt;='DATA GURU'!$C$20-20,"KURANG SEKALI")))))</f>
        <v>CUKUP</v>
      </c>
      <c r="CS67" s="15">
        <v>7</v>
      </c>
    </row>
    <row r="68" spans="1:97" x14ac:dyDescent="0.25">
      <c r="A68" s="3">
        <v>53</v>
      </c>
      <c r="B68" s="167" t="s">
        <v>213</v>
      </c>
      <c r="C68" s="99" t="s">
        <v>75</v>
      </c>
      <c r="D68" s="100" t="s">
        <v>76</v>
      </c>
      <c r="G68" s="15" t="s">
        <v>282</v>
      </c>
      <c r="H68" s="15">
        <f t="shared" si="45"/>
        <v>1</v>
      </c>
      <c r="I68" s="15" t="s">
        <v>12</v>
      </c>
      <c r="J68" s="15">
        <f t="shared" si="46"/>
        <v>0</v>
      </c>
      <c r="K68" s="15" t="s">
        <v>283</v>
      </c>
      <c r="L68" s="15">
        <f t="shared" si="47"/>
        <v>0</v>
      </c>
      <c r="M68" s="15" t="s">
        <v>282</v>
      </c>
      <c r="N68" s="15">
        <f t="shared" si="48"/>
        <v>1</v>
      </c>
      <c r="O68" s="15" t="s">
        <v>282</v>
      </c>
      <c r="P68" s="15">
        <f t="shared" si="49"/>
        <v>0</v>
      </c>
      <c r="Q68" s="15" t="s">
        <v>282</v>
      </c>
      <c r="R68" s="15">
        <f t="shared" si="50"/>
        <v>1</v>
      </c>
      <c r="S68" s="15" t="s">
        <v>284</v>
      </c>
      <c r="T68" s="15">
        <f t="shared" si="51"/>
        <v>0</v>
      </c>
      <c r="U68" s="15" t="s">
        <v>285</v>
      </c>
      <c r="V68" s="15">
        <f t="shared" si="52"/>
        <v>1</v>
      </c>
      <c r="W68" s="15" t="s">
        <v>282</v>
      </c>
      <c r="X68" s="15">
        <f t="shared" si="53"/>
        <v>0</v>
      </c>
      <c r="Y68" s="15" t="s">
        <v>283</v>
      </c>
      <c r="Z68" s="15">
        <f t="shared" si="54"/>
        <v>0</v>
      </c>
      <c r="AA68" s="15" t="s">
        <v>283</v>
      </c>
      <c r="AB68" s="15">
        <f t="shared" si="55"/>
        <v>1</v>
      </c>
      <c r="AC68" s="15" t="s">
        <v>283</v>
      </c>
      <c r="AD68" s="15">
        <f t="shared" si="56"/>
        <v>0</v>
      </c>
      <c r="AE68" s="15" t="s">
        <v>283</v>
      </c>
      <c r="AF68" s="15">
        <f t="shared" si="57"/>
        <v>0</v>
      </c>
      <c r="AG68" s="15" t="s">
        <v>283</v>
      </c>
      <c r="AH68" s="15">
        <f t="shared" si="58"/>
        <v>0</v>
      </c>
      <c r="AI68" s="15" t="s">
        <v>285</v>
      </c>
      <c r="AJ68" s="15">
        <f t="shared" si="59"/>
        <v>1</v>
      </c>
      <c r="AK68" s="15" t="s">
        <v>283</v>
      </c>
      <c r="AL68" s="15">
        <f t="shared" si="60"/>
        <v>0</v>
      </c>
      <c r="AM68" s="15" t="s">
        <v>12</v>
      </c>
      <c r="AN68" s="15">
        <f t="shared" si="61"/>
        <v>1</v>
      </c>
      <c r="AO68" s="15" t="s">
        <v>282</v>
      </c>
      <c r="AP68" s="15">
        <f t="shared" si="62"/>
        <v>0</v>
      </c>
      <c r="AQ68" s="15" t="s">
        <v>12</v>
      </c>
      <c r="AR68" s="15">
        <f t="shared" si="63"/>
        <v>1</v>
      </c>
      <c r="AS68" s="15" t="s">
        <v>285</v>
      </c>
      <c r="AT68" s="15">
        <f t="shared" si="64"/>
        <v>0</v>
      </c>
      <c r="AU68" s="15" t="s">
        <v>282</v>
      </c>
      <c r="AV68" s="15">
        <f t="shared" si="65"/>
        <v>0</v>
      </c>
      <c r="AW68" s="15" t="s">
        <v>284</v>
      </c>
      <c r="AX68" s="15">
        <f t="shared" si="66"/>
        <v>0</v>
      </c>
      <c r="AY68" s="15" t="s">
        <v>284</v>
      </c>
      <c r="AZ68" s="15">
        <f t="shared" si="67"/>
        <v>1</v>
      </c>
      <c r="BA68" s="15" t="s">
        <v>283</v>
      </c>
      <c r="BB68" s="15">
        <f t="shared" si="68"/>
        <v>0</v>
      </c>
      <c r="BC68" s="15" t="s">
        <v>12</v>
      </c>
      <c r="BD68" s="15">
        <f t="shared" si="69"/>
        <v>1</v>
      </c>
      <c r="BE68" s="15" t="s">
        <v>284</v>
      </c>
      <c r="BF68" s="15">
        <f t="shared" si="70"/>
        <v>1</v>
      </c>
      <c r="BG68" s="15" t="s">
        <v>284</v>
      </c>
      <c r="BH68" s="15">
        <f t="shared" si="71"/>
        <v>0</v>
      </c>
      <c r="BI68" s="15" t="s">
        <v>285</v>
      </c>
      <c r="BJ68" s="15">
        <f t="shared" si="72"/>
        <v>0</v>
      </c>
      <c r="BK68" s="15" t="s">
        <v>285</v>
      </c>
      <c r="BL68" s="15">
        <f t="shared" si="73"/>
        <v>0</v>
      </c>
      <c r="BM68" s="15" t="s">
        <v>284</v>
      </c>
      <c r="BN68" s="15">
        <f t="shared" si="74"/>
        <v>1</v>
      </c>
      <c r="BO68" s="15" t="s">
        <v>282</v>
      </c>
      <c r="BP68" s="15">
        <f t="shared" si="75"/>
        <v>0</v>
      </c>
      <c r="BQ68" s="15" t="s">
        <v>12</v>
      </c>
      <c r="BR68" s="15">
        <f t="shared" si="76"/>
        <v>0</v>
      </c>
      <c r="BS68" s="15" t="s">
        <v>284</v>
      </c>
      <c r="BT68" s="15">
        <f t="shared" si="77"/>
        <v>0</v>
      </c>
      <c r="BU68" s="15" t="s">
        <v>284</v>
      </c>
      <c r="BV68" s="15">
        <f t="shared" si="78"/>
        <v>0</v>
      </c>
      <c r="BW68" s="15" t="s">
        <v>284</v>
      </c>
      <c r="BX68" s="15">
        <f t="shared" si="79"/>
        <v>0</v>
      </c>
      <c r="BY68" s="15" t="s">
        <v>282</v>
      </c>
      <c r="BZ68" s="15">
        <f t="shared" si="80"/>
        <v>1</v>
      </c>
      <c r="CA68" s="15" t="s">
        <v>12</v>
      </c>
      <c r="CB68" s="15">
        <f t="shared" si="81"/>
        <v>0</v>
      </c>
      <c r="CC68" s="15" t="s">
        <v>283</v>
      </c>
      <c r="CD68" s="15">
        <f t="shared" si="82"/>
        <v>0</v>
      </c>
      <c r="CE68" s="15" t="s">
        <v>285</v>
      </c>
      <c r="CF68" s="15">
        <f t="shared" si="83"/>
        <v>0</v>
      </c>
      <c r="CG68" s="15" t="s">
        <v>282</v>
      </c>
      <c r="CH68" s="15">
        <f t="shared" si="84"/>
        <v>0</v>
      </c>
      <c r="CI68" s="15">
        <v>2</v>
      </c>
      <c r="CJ68" s="15">
        <v>6</v>
      </c>
      <c r="CK68" s="15">
        <v>3</v>
      </c>
      <c r="CL68" s="15">
        <v>2</v>
      </c>
      <c r="CM68" s="15">
        <v>4</v>
      </c>
      <c r="CN68" s="9">
        <f t="shared" si="43"/>
        <v>13</v>
      </c>
      <c r="CO68" s="15">
        <f t="shared" si="85"/>
        <v>27</v>
      </c>
      <c r="CP68" s="164">
        <f t="shared" si="44"/>
        <v>17</v>
      </c>
      <c r="CQ68" s="165">
        <f>CN68*'DATA GURU'!$C$30+CP68</f>
        <v>39.75</v>
      </c>
      <c r="CR68" s="220" t="str">
        <f>IF(CQ68&gt;='DATA GURU'!$C$20+20,"BAIK SEKALI",IF(CQ68&gt;='DATA GURU'!$C$20,"BAIK ",IF(CQ68&gt;='DATA GURU'!$C$20-10,"CUKUP",IF(CQ68&gt;='DATA GURU'!$C$20-20,"KURANG",IF(CQ68&lt;='DATA GURU'!$C$20-20,"KURANG SEKALI")))))</f>
        <v>KURANG</v>
      </c>
      <c r="CS68" s="15">
        <v>7</v>
      </c>
    </row>
    <row r="69" spans="1:97" x14ac:dyDescent="0.25">
      <c r="A69" s="1">
        <v>54</v>
      </c>
      <c r="B69" s="167" t="s">
        <v>214</v>
      </c>
      <c r="C69" s="99" t="s">
        <v>75</v>
      </c>
      <c r="D69" s="100" t="s">
        <v>76</v>
      </c>
      <c r="G69" s="15" t="s">
        <v>285</v>
      </c>
      <c r="H69" s="15">
        <f t="shared" si="45"/>
        <v>0</v>
      </c>
      <c r="I69" s="15" t="s">
        <v>282</v>
      </c>
      <c r="J69" s="15">
        <f t="shared" si="46"/>
        <v>0</v>
      </c>
      <c r="K69" s="15" t="s">
        <v>285</v>
      </c>
      <c r="L69" s="15">
        <f t="shared" si="47"/>
        <v>0</v>
      </c>
      <c r="M69" s="15" t="s">
        <v>282</v>
      </c>
      <c r="N69" s="15">
        <f t="shared" si="48"/>
        <v>1</v>
      </c>
      <c r="O69" s="15" t="s">
        <v>282</v>
      </c>
      <c r="P69" s="15">
        <f t="shared" si="49"/>
        <v>0</v>
      </c>
      <c r="Q69" s="15" t="s">
        <v>284</v>
      </c>
      <c r="R69" s="15">
        <f t="shared" si="50"/>
        <v>0</v>
      </c>
      <c r="S69" s="15" t="s">
        <v>12</v>
      </c>
      <c r="T69" s="15">
        <f t="shared" si="51"/>
        <v>0</v>
      </c>
      <c r="U69" s="15" t="s">
        <v>283</v>
      </c>
      <c r="V69" s="15">
        <f t="shared" si="52"/>
        <v>0</v>
      </c>
      <c r="W69" s="15" t="s">
        <v>282</v>
      </c>
      <c r="X69" s="15">
        <f t="shared" si="53"/>
        <v>0</v>
      </c>
      <c r="Y69" s="15" t="s">
        <v>284</v>
      </c>
      <c r="Z69" s="15">
        <f t="shared" si="54"/>
        <v>1</v>
      </c>
      <c r="AA69" s="15" t="s">
        <v>285</v>
      </c>
      <c r="AB69" s="15">
        <f t="shared" si="55"/>
        <v>0</v>
      </c>
      <c r="AC69" s="15" t="s">
        <v>284</v>
      </c>
      <c r="AD69" s="15">
        <f t="shared" si="56"/>
        <v>0</v>
      </c>
      <c r="AE69" s="15" t="s">
        <v>282</v>
      </c>
      <c r="AF69" s="15">
        <f t="shared" si="57"/>
        <v>0</v>
      </c>
      <c r="AG69" s="15" t="s">
        <v>282</v>
      </c>
      <c r="AH69" s="15">
        <f t="shared" si="58"/>
        <v>1</v>
      </c>
      <c r="AI69" s="15" t="s">
        <v>285</v>
      </c>
      <c r="AJ69" s="15">
        <f t="shared" si="59"/>
        <v>1</v>
      </c>
      <c r="AK69" s="15" t="s">
        <v>284</v>
      </c>
      <c r="AL69" s="15">
        <f t="shared" si="60"/>
        <v>1</v>
      </c>
      <c r="AM69" s="15" t="s">
        <v>12</v>
      </c>
      <c r="AN69" s="15">
        <f t="shared" si="61"/>
        <v>1</v>
      </c>
      <c r="AO69" s="15" t="s">
        <v>282</v>
      </c>
      <c r="AP69" s="15">
        <f t="shared" si="62"/>
        <v>0</v>
      </c>
      <c r="AQ69" s="15" t="s">
        <v>12</v>
      </c>
      <c r="AR69" s="15">
        <f t="shared" si="63"/>
        <v>1</v>
      </c>
      <c r="AS69" s="15" t="s">
        <v>285</v>
      </c>
      <c r="AT69" s="15">
        <f t="shared" si="64"/>
        <v>0</v>
      </c>
      <c r="AU69" s="15" t="s">
        <v>12</v>
      </c>
      <c r="AV69" s="15">
        <f t="shared" si="65"/>
        <v>1</v>
      </c>
      <c r="AW69" s="15" t="s">
        <v>284</v>
      </c>
      <c r="AX69" s="15">
        <f t="shared" si="66"/>
        <v>0</v>
      </c>
      <c r="AY69" s="15" t="s">
        <v>284</v>
      </c>
      <c r="AZ69" s="15">
        <f t="shared" si="67"/>
        <v>1</v>
      </c>
      <c r="BA69" s="15" t="s">
        <v>284</v>
      </c>
      <c r="BB69" s="15">
        <f t="shared" si="68"/>
        <v>1</v>
      </c>
      <c r="BC69" s="15" t="s">
        <v>12</v>
      </c>
      <c r="BD69" s="15">
        <f t="shared" si="69"/>
        <v>1</v>
      </c>
      <c r="BE69" s="15" t="s">
        <v>284</v>
      </c>
      <c r="BF69" s="15">
        <f t="shared" si="70"/>
        <v>1</v>
      </c>
      <c r="BG69" s="15" t="s">
        <v>285</v>
      </c>
      <c r="BH69" s="15">
        <f t="shared" si="71"/>
        <v>1</v>
      </c>
      <c r="BI69" s="15" t="s">
        <v>283</v>
      </c>
      <c r="BJ69" s="15">
        <f t="shared" si="72"/>
        <v>0</v>
      </c>
      <c r="BK69" s="15" t="s">
        <v>285</v>
      </c>
      <c r="BL69" s="15">
        <f t="shared" si="73"/>
        <v>0</v>
      </c>
      <c r="BM69" s="15" t="s">
        <v>284</v>
      </c>
      <c r="BN69" s="15">
        <f t="shared" si="74"/>
        <v>1</v>
      </c>
      <c r="BO69" s="15" t="s">
        <v>12</v>
      </c>
      <c r="BP69" s="15">
        <f t="shared" si="75"/>
        <v>1</v>
      </c>
      <c r="BQ69" s="15" t="s">
        <v>283</v>
      </c>
      <c r="BR69" s="15">
        <f t="shared" si="76"/>
        <v>1</v>
      </c>
      <c r="BS69" s="15" t="s">
        <v>283</v>
      </c>
      <c r="BT69" s="15">
        <f t="shared" si="77"/>
        <v>1</v>
      </c>
      <c r="BU69" s="15" t="s">
        <v>12</v>
      </c>
      <c r="BV69" s="15">
        <f t="shared" si="78"/>
        <v>1</v>
      </c>
      <c r="BW69" s="15" t="s">
        <v>285</v>
      </c>
      <c r="BX69" s="15">
        <f t="shared" si="79"/>
        <v>1</v>
      </c>
      <c r="BY69" s="15" t="s">
        <v>282</v>
      </c>
      <c r="BZ69" s="15">
        <f t="shared" si="80"/>
        <v>1</v>
      </c>
      <c r="CA69" s="15" t="s">
        <v>283</v>
      </c>
      <c r="CB69" s="15">
        <f t="shared" si="81"/>
        <v>0</v>
      </c>
      <c r="CC69" s="15" t="s">
        <v>284</v>
      </c>
      <c r="CD69" s="15">
        <f t="shared" si="82"/>
        <v>0</v>
      </c>
      <c r="CE69" s="15" t="s">
        <v>12</v>
      </c>
      <c r="CF69" s="15">
        <f t="shared" si="83"/>
        <v>1</v>
      </c>
      <c r="CG69" s="15" t="s">
        <v>282</v>
      </c>
      <c r="CH69" s="15">
        <f t="shared" si="84"/>
        <v>0</v>
      </c>
      <c r="CI69" s="15">
        <v>3</v>
      </c>
      <c r="CJ69" s="15">
        <v>9</v>
      </c>
      <c r="CK69" s="15">
        <v>2</v>
      </c>
      <c r="CL69" s="15">
        <v>1</v>
      </c>
      <c r="CM69" s="15">
        <v>4</v>
      </c>
      <c r="CN69" s="9">
        <f t="shared" si="43"/>
        <v>21</v>
      </c>
      <c r="CO69" s="15">
        <f t="shared" si="85"/>
        <v>19</v>
      </c>
      <c r="CP69" s="164">
        <f t="shared" si="44"/>
        <v>19</v>
      </c>
      <c r="CQ69" s="165">
        <f>CN69*'DATA GURU'!$C$30+CP69</f>
        <v>55.75</v>
      </c>
      <c r="CR69" s="220" t="str">
        <f>IF(CQ69&gt;='DATA GURU'!$C$20+20,"BAIK SEKALI",IF(CQ69&gt;='DATA GURU'!$C$20,"BAIK ",IF(CQ69&gt;='DATA GURU'!$C$20-10,"CUKUP",IF(CQ69&gt;='DATA GURU'!$C$20-20,"KURANG",IF(CQ69&lt;='DATA GURU'!$C$20-20,"KURANG SEKALI")))))</f>
        <v xml:space="preserve">BAIK </v>
      </c>
      <c r="CS69" s="15">
        <v>7</v>
      </c>
    </row>
    <row r="70" spans="1:97" x14ac:dyDescent="0.25">
      <c r="A70" s="3">
        <v>55</v>
      </c>
      <c r="B70" s="167" t="s">
        <v>215</v>
      </c>
      <c r="C70" s="99" t="s">
        <v>75</v>
      </c>
      <c r="D70" s="100" t="s">
        <v>76</v>
      </c>
      <c r="G70" s="15" t="s">
        <v>282</v>
      </c>
      <c r="H70" s="15">
        <f t="shared" si="45"/>
        <v>1</v>
      </c>
      <c r="I70" s="15" t="s">
        <v>12</v>
      </c>
      <c r="J70" s="15">
        <f t="shared" si="46"/>
        <v>0</v>
      </c>
      <c r="K70" s="15" t="s">
        <v>283</v>
      </c>
      <c r="L70" s="15">
        <f t="shared" si="47"/>
        <v>0</v>
      </c>
      <c r="M70" s="15" t="s">
        <v>284</v>
      </c>
      <c r="N70" s="15">
        <f t="shared" si="48"/>
        <v>0</v>
      </c>
      <c r="O70" s="15" t="s">
        <v>285</v>
      </c>
      <c r="P70" s="15">
        <f t="shared" si="49"/>
        <v>0</v>
      </c>
      <c r="Q70" s="15" t="s">
        <v>12</v>
      </c>
      <c r="R70" s="15">
        <f t="shared" si="50"/>
        <v>0</v>
      </c>
      <c r="S70" s="15" t="s">
        <v>12</v>
      </c>
      <c r="T70" s="15">
        <f t="shared" si="51"/>
        <v>0</v>
      </c>
      <c r="U70" s="15" t="s">
        <v>282</v>
      </c>
      <c r="V70" s="15">
        <f t="shared" si="52"/>
        <v>0</v>
      </c>
      <c r="W70" s="15" t="s">
        <v>282</v>
      </c>
      <c r="X70" s="15">
        <f t="shared" si="53"/>
        <v>0</v>
      </c>
      <c r="Y70" s="15" t="s">
        <v>283</v>
      </c>
      <c r="Z70" s="15">
        <f t="shared" si="54"/>
        <v>0</v>
      </c>
      <c r="AA70" s="15" t="s">
        <v>285</v>
      </c>
      <c r="AB70" s="15">
        <f t="shared" si="55"/>
        <v>0</v>
      </c>
      <c r="AC70" s="15" t="s">
        <v>284</v>
      </c>
      <c r="AD70" s="15">
        <f t="shared" si="56"/>
        <v>0</v>
      </c>
      <c r="AE70" s="15" t="s">
        <v>282</v>
      </c>
      <c r="AF70" s="15">
        <f t="shared" si="57"/>
        <v>0</v>
      </c>
      <c r="AG70" s="15" t="s">
        <v>282</v>
      </c>
      <c r="AH70" s="15">
        <f t="shared" si="58"/>
        <v>1</v>
      </c>
      <c r="AI70" s="15" t="s">
        <v>285</v>
      </c>
      <c r="AJ70" s="15">
        <f t="shared" si="59"/>
        <v>1</v>
      </c>
      <c r="AK70" s="15" t="s">
        <v>284</v>
      </c>
      <c r="AL70" s="15">
        <f t="shared" si="60"/>
        <v>1</v>
      </c>
      <c r="AM70" s="15" t="s">
        <v>285</v>
      </c>
      <c r="AN70" s="15">
        <f t="shared" si="61"/>
        <v>0</v>
      </c>
      <c r="AO70" s="15" t="s">
        <v>282</v>
      </c>
      <c r="AP70" s="15">
        <f t="shared" si="62"/>
        <v>0</v>
      </c>
      <c r="AQ70" s="15" t="s">
        <v>12</v>
      </c>
      <c r="AR70" s="15">
        <f t="shared" si="63"/>
        <v>1</v>
      </c>
      <c r="AS70" s="15" t="s">
        <v>285</v>
      </c>
      <c r="AT70" s="15">
        <f t="shared" si="64"/>
        <v>0</v>
      </c>
      <c r="AU70" s="15" t="s">
        <v>284</v>
      </c>
      <c r="AV70" s="15">
        <f t="shared" si="65"/>
        <v>0</v>
      </c>
      <c r="AW70" s="15" t="s">
        <v>283</v>
      </c>
      <c r="AX70" s="15">
        <f t="shared" si="66"/>
        <v>0</v>
      </c>
      <c r="AY70" s="15" t="s">
        <v>282</v>
      </c>
      <c r="AZ70" s="15">
        <f t="shared" si="67"/>
        <v>0</v>
      </c>
      <c r="BA70" s="15" t="s">
        <v>284</v>
      </c>
      <c r="BB70" s="15">
        <f t="shared" si="68"/>
        <v>1</v>
      </c>
      <c r="BC70" s="15" t="s">
        <v>12</v>
      </c>
      <c r="BD70" s="15">
        <f t="shared" si="69"/>
        <v>1</v>
      </c>
      <c r="BE70" s="15" t="s">
        <v>284</v>
      </c>
      <c r="BF70" s="15">
        <f t="shared" si="70"/>
        <v>1</v>
      </c>
      <c r="BG70" s="15" t="s">
        <v>283</v>
      </c>
      <c r="BH70" s="15">
        <f t="shared" si="71"/>
        <v>0</v>
      </c>
      <c r="BI70" s="15" t="s">
        <v>12</v>
      </c>
      <c r="BJ70" s="15">
        <f t="shared" si="72"/>
        <v>0</v>
      </c>
      <c r="BK70" s="15" t="s">
        <v>286</v>
      </c>
      <c r="BL70" s="15">
        <f t="shared" si="73"/>
        <v>0</v>
      </c>
      <c r="BM70" s="15" t="s">
        <v>12</v>
      </c>
      <c r="BN70" s="15">
        <f t="shared" si="74"/>
        <v>0</v>
      </c>
      <c r="BO70" s="15" t="s">
        <v>12</v>
      </c>
      <c r="BP70" s="15">
        <f t="shared" si="75"/>
        <v>1</v>
      </c>
      <c r="BQ70" s="15" t="s">
        <v>12</v>
      </c>
      <c r="BR70" s="15">
        <f t="shared" si="76"/>
        <v>0</v>
      </c>
      <c r="BS70" s="15" t="s">
        <v>284</v>
      </c>
      <c r="BT70" s="15">
        <f t="shared" si="77"/>
        <v>0</v>
      </c>
      <c r="BU70" s="15" t="s">
        <v>12</v>
      </c>
      <c r="BV70" s="15">
        <f t="shared" si="78"/>
        <v>1</v>
      </c>
      <c r="BW70" s="15" t="s">
        <v>12</v>
      </c>
      <c r="BX70" s="15">
        <f t="shared" si="79"/>
        <v>0</v>
      </c>
      <c r="BY70" s="15" t="s">
        <v>283</v>
      </c>
      <c r="BZ70" s="15">
        <f t="shared" si="80"/>
        <v>0</v>
      </c>
      <c r="CA70" s="15" t="s">
        <v>284</v>
      </c>
      <c r="CB70" s="15">
        <f t="shared" si="81"/>
        <v>1</v>
      </c>
      <c r="CC70" s="15" t="s">
        <v>282</v>
      </c>
      <c r="CD70" s="15">
        <f t="shared" si="82"/>
        <v>1</v>
      </c>
      <c r="CE70" s="15" t="s">
        <v>282</v>
      </c>
      <c r="CF70" s="15">
        <f t="shared" si="83"/>
        <v>0</v>
      </c>
      <c r="CG70" s="15" t="s">
        <v>12</v>
      </c>
      <c r="CH70" s="15">
        <f t="shared" si="84"/>
        <v>1</v>
      </c>
      <c r="CI70" s="15">
        <v>3</v>
      </c>
      <c r="CJ70" s="15">
        <v>9</v>
      </c>
      <c r="CK70" s="15">
        <v>2</v>
      </c>
      <c r="CL70" s="15">
        <v>1</v>
      </c>
      <c r="CM70" s="15">
        <v>2</v>
      </c>
      <c r="CN70" s="9">
        <f t="shared" si="43"/>
        <v>13</v>
      </c>
      <c r="CO70" s="15">
        <f t="shared" si="85"/>
        <v>27</v>
      </c>
      <c r="CP70" s="164">
        <f t="shared" si="44"/>
        <v>17</v>
      </c>
      <c r="CQ70" s="165">
        <f>CN70*'DATA GURU'!$C$30+CP70</f>
        <v>39.75</v>
      </c>
      <c r="CR70" s="220" t="str">
        <f>IF(CQ70&gt;='DATA GURU'!$C$20+20,"BAIK SEKALI",IF(CQ70&gt;='DATA GURU'!$C$20,"BAIK ",IF(CQ70&gt;='DATA GURU'!$C$20-10,"CUKUP",IF(CQ70&gt;='DATA GURU'!$C$20-20,"KURANG",IF(CQ70&lt;='DATA GURU'!$C$20-20,"KURANG SEKALI")))))</f>
        <v>KURANG</v>
      </c>
      <c r="CS70" s="15">
        <v>8</v>
      </c>
    </row>
    <row r="71" spans="1:97" x14ac:dyDescent="0.25">
      <c r="A71" s="1">
        <v>56</v>
      </c>
      <c r="B71" s="167" t="s">
        <v>216</v>
      </c>
      <c r="C71" s="99" t="s">
        <v>75</v>
      </c>
      <c r="D71" s="100" t="s">
        <v>76</v>
      </c>
      <c r="G71" s="15" t="s">
        <v>282</v>
      </c>
      <c r="H71" s="15">
        <f t="shared" si="45"/>
        <v>1</v>
      </c>
      <c r="I71" s="15" t="s">
        <v>12</v>
      </c>
      <c r="J71" s="15">
        <f t="shared" si="46"/>
        <v>0</v>
      </c>
      <c r="K71" s="15" t="s">
        <v>283</v>
      </c>
      <c r="L71" s="15">
        <f t="shared" si="47"/>
        <v>0</v>
      </c>
      <c r="M71" s="15" t="s">
        <v>284</v>
      </c>
      <c r="N71" s="15">
        <f t="shared" si="48"/>
        <v>0</v>
      </c>
      <c r="O71" s="15" t="s">
        <v>282</v>
      </c>
      <c r="P71" s="15">
        <f t="shared" si="49"/>
        <v>0</v>
      </c>
      <c r="Q71" s="15" t="s">
        <v>284</v>
      </c>
      <c r="R71" s="15">
        <f t="shared" si="50"/>
        <v>0</v>
      </c>
      <c r="S71" s="15" t="s">
        <v>12</v>
      </c>
      <c r="T71" s="15">
        <f t="shared" si="51"/>
        <v>0</v>
      </c>
      <c r="U71" s="15" t="s">
        <v>284</v>
      </c>
      <c r="V71" s="15">
        <f t="shared" si="52"/>
        <v>0</v>
      </c>
      <c r="W71" s="15" t="s">
        <v>284</v>
      </c>
      <c r="X71" s="15">
        <f t="shared" si="53"/>
        <v>0</v>
      </c>
      <c r="Y71" s="15" t="s">
        <v>12</v>
      </c>
      <c r="Z71" s="15">
        <f t="shared" si="54"/>
        <v>0</v>
      </c>
      <c r="AA71" s="15" t="s">
        <v>283</v>
      </c>
      <c r="AB71" s="15">
        <f t="shared" si="55"/>
        <v>1</v>
      </c>
      <c r="AC71" s="15" t="s">
        <v>282</v>
      </c>
      <c r="AD71" s="15">
        <f t="shared" si="56"/>
        <v>1</v>
      </c>
      <c r="AE71" s="15" t="s">
        <v>283</v>
      </c>
      <c r="AF71" s="15">
        <f t="shared" si="57"/>
        <v>0</v>
      </c>
      <c r="AG71" s="15" t="s">
        <v>282</v>
      </c>
      <c r="AH71" s="15">
        <f t="shared" si="58"/>
        <v>1</v>
      </c>
      <c r="AI71" s="15" t="s">
        <v>285</v>
      </c>
      <c r="AJ71" s="15">
        <f t="shared" si="59"/>
        <v>1</v>
      </c>
      <c r="AK71" s="15" t="s">
        <v>283</v>
      </c>
      <c r="AL71" s="15">
        <f t="shared" si="60"/>
        <v>0</v>
      </c>
      <c r="AM71" s="15" t="s">
        <v>12</v>
      </c>
      <c r="AN71" s="15">
        <f t="shared" si="61"/>
        <v>1</v>
      </c>
      <c r="AO71" s="15" t="s">
        <v>12</v>
      </c>
      <c r="AP71" s="15">
        <f t="shared" si="62"/>
        <v>0</v>
      </c>
      <c r="AQ71" s="15" t="s">
        <v>12</v>
      </c>
      <c r="AR71" s="15">
        <f t="shared" si="63"/>
        <v>1</v>
      </c>
      <c r="AS71" s="15" t="s">
        <v>285</v>
      </c>
      <c r="AT71" s="15">
        <f t="shared" si="64"/>
        <v>0</v>
      </c>
      <c r="AU71" s="15" t="s">
        <v>284</v>
      </c>
      <c r="AV71" s="15">
        <f t="shared" si="65"/>
        <v>0</v>
      </c>
      <c r="AW71" s="15" t="s">
        <v>12</v>
      </c>
      <c r="AX71" s="15">
        <f t="shared" si="66"/>
        <v>1</v>
      </c>
      <c r="AY71" s="15" t="s">
        <v>284</v>
      </c>
      <c r="AZ71" s="15">
        <f t="shared" si="67"/>
        <v>1</v>
      </c>
      <c r="BA71" s="15" t="s">
        <v>284</v>
      </c>
      <c r="BB71" s="15">
        <f t="shared" si="68"/>
        <v>1</v>
      </c>
      <c r="BC71" s="15" t="s">
        <v>282</v>
      </c>
      <c r="BD71" s="15">
        <f t="shared" si="69"/>
        <v>0</v>
      </c>
      <c r="BE71" s="15" t="s">
        <v>284</v>
      </c>
      <c r="BF71" s="15">
        <f t="shared" si="70"/>
        <v>1</v>
      </c>
      <c r="BG71" s="15" t="s">
        <v>285</v>
      </c>
      <c r="BH71" s="15">
        <f t="shared" si="71"/>
        <v>1</v>
      </c>
      <c r="BI71" s="15" t="s">
        <v>285</v>
      </c>
      <c r="BJ71" s="15">
        <f t="shared" si="72"/>
        <v>0</v>
      </c>
      <c r="BK71" s="15" t="s">
        <v>282</v>
      </c>
      <c r="BL71" s="15">
        <f t="shared" si="73"/>
        <v>0</v>
      </c>
      <c r="BM71" s="15" t="s">
        <v>284</v>
      </c>
      <c r="BN71" s="15">
        <f t="shared" si="74"/>
        <v>1</v>
      </c>
      <c r="BO71" s="15" t="s">
        <v>283</v>
      </c>
      <c r="BP71" s="15">
        <f t="shared" si="75"/>
        <v>0</v>
      </c>
      <c r="BQ71" s="15" t="s">
        <v>12</v>
      </c>
      <c r="BR71" s="15">
        <f t="shared" si="76"/>
        <v>0</v>
      </c>
      <c r="BS71" s="15" t="s">
        <v>283</v>
      </c>
      <c r="BT71" s="15">
        <f t="shared" si="77"/>
        <v>1</v>
      </c>
      <c r="BU71" s="15" t="s">
        <v>12</v>
      </c>
      <c r="BV71" s="15">
        <f t="shared" si="78"/>
        <v>1</v>
      </c>
      <c r="BW71" s="15" t="s">
        <v>12</v>
      </c>
      <c r="BX71" s="15">
        <f t="shared" si="79"/>
        <v>0</v>
      </c>
      <c r="BY71" s="15" t="s">
        <v>283</v>
      </c>
      <c r="BZ71" s="15">
        <f t="shared" si="80"/>
        <v>0</v>
      </c>
      <c r="CA71" s="15" t="s">
        <v>284</v>
      </c>
      <c r="CB71" s="15">
        <f t="shared" si="81"/>
        <v>1</v>
      </c>
      <c r="CC71" s="15" t="s">
        <v>282</v>
      </c>
      <c r="CD71" s="15">
        <f t="shared" si="82"/>
        <v>1</v>
      </c>
      <c r="CE71" s="15" t="s">
        <v>12</v>
      </c>
      <c r="CF71" s="15">
        <f t="shared" si="83"/>
        <v>1</v>
      </c>
      <c r="CG71" s="15" t="s">
        <v>285</v>
      </c>
      <c r="CH71" s="15">
        <f t="shared" si="84"/>
        <v>0</v>
      </c>
      <c r="CI71" s="15">
        <v>0</v>
      </c>
      <c r="CJ71" s="15">
        <v>8</v>
      </c>
      <c r="CK71" s="15">
        <v>4</v>
      </c>
      <c r="CL71" s="15">
        <v>1</v>
      </c>
      <c r="CM71" s="15">
        <v>6</v>
      </c>
      <c r="CN71" s="9">
        <f t="shared" si="43"/>
        <v>18</v>
      </c>
      <c r="CO71" s="15">
        <f t="shared" si="85"/>
        <v>22</v>
      </c>
      <c r="CP71" s="164">
        <f t="shared" si="44"/>
        <v>19</v>
      </c>
      <c r="CQ71" s="165">
        <f>CN71*'DATA GURU'!$C$30+CP71</f>
        <v>50.5</v>
      </c>
      <c r="CR71" s="220" t="str">
        <f>IF(CQ71&gt;='DATA GURU'!$C$20+20,"BAIK SEKALI",IF(CQ71&gt;='DATA GURU'!$C$20,"BAIK ",IF(CQ71&gt;='DATA GURU'!$C$20-10,"CUKUP",IF(CQ71&gt;='DATA GURU'!$C$20-20,"KURANG",IF(CQ71&lt;='DATA GURU'!$C$20-20,"KURANG SEKALI")))))</f>
        <v>CUKUP</v>
      </c>
      <c r="CS71" s="15">
        <v>8</v>
      </c>
    </row>
    <row r="72" spans="1:97" x14ac:dyDescent="0.25">
      <c r="A72" s="3">
        <v>57</v>
      </c>
      <c r="B72" s="169" t="s">
        <v>217</v>
      </c>
      <c r="C72" s="99" t="s">
        <v>75</v>
      </c>
      <c r="D72" s="100" t="s">
        <v>76</v>
      </c>
      <c r="G72" s="15" t="s">
        <v>282</v>
      </c>
      <c r="H72" s="15">
        <f t="shared" si="45"/>
        <v>1</v>
      </c>
      <c r="I72" s="15" t="s">
        <v>282</v>
      </c>
      <c r="J72" s="15">
        <f t="shared" si="46"/>
        <v>0</v>
      </c>
      <c r="K72" s="15" t="s">
        <v>283</v>
      </c>
      <c r="L72" s="15">
        <f t="shared" si="47"/>
        <v>0</v>
      </c>
      <c r="M72" s="15" t="s">
        <v>282</v>
      </c>
      <c r="N72" s="15">
        <f t="shared" si="48"/>
        <v>1</v>
      </c>
      <c r="O72" s="15" t="s">
        <v>284</v>
      </c>
      <c r="P72" s="15">
        <f t="shared" si="49"/>
        <v>0</v>
      </c>
      <c r="Q72" s="15" t="s">
        <v>284</v>
      </c>
      <c r="R72" s="15">
        <f t="shared" si="50"/>
        <v>0</v>
      </c>
      <c r="S72" s="15" t="s">
        <v>12</v>
      </c>
      <c r="T72" s="15">
        <f t="shared" si="51"/>
        <v>0</v>
      </c>
      <c r="U72" s="15" t="s">
        <v>284</v>
      </c>
      <c r="V72" s="15">
        <f t="shared" si="52"/>
        <v>0</v>
      </c>
      <c r="W72" s="15" t="s">
        <v>285</v>
      </c>
      <c r="X72" s="15">
        <f t="shared" si="53"/>
        <v>0</v>
      </c>
      <c r="Y72" s="15" t="s">
        <v>284</v>
      </c>
      <c r="Z72" s="15">
        <f t="shared" si="54"/>
        <v>1</v>
      </c>
      <c r="AA72" s="15" t="s">
        <v>285</v>
      </c>
      <c r="AB72" s="15">
        <f t="shared" si="55"/>
        <v>0</v>
      </c>
      <c r="AC72" s="15" t="s">
        <v>283</v>
      </c>
      <c r="AD72" s="15">
        <f t="shared" si="56"/>
        <v>0</v>
      </c>
      <c r="AE72" s="15" t="s">
        <v>283</v>
      </c>
      <c r="AF72" s="15">
        <f t="shared" si="57"/>
        <v>0</v>
      </c>
      <c r="AG72" s="15" t="s">
        <v>282</v>
      </c>
      <c r="AH72" s="15">
        <f t="shared" si="58"/>
        <v>1</v>
      </c>
      <c r="AI72" s="15" t="s">
        <v>284</v>
      </c>
      <c r="AJ72" s="15">
        <f t="shared" si="59"/>
        <v>0</v>
      </c>
      <c r="AK72" s="15" t="s">
        <v>284</v>
      </c>
      <c r="AL72" s="15">
        <f t="shared" si="60"/>
        <v>1</v>
      </c>
      <c r="AM72" s="15" t="s">
        <v>285</v>
      </c>
      <c r="AN72" s="15">
        <f t="shared" si="61"/>
        <v>0</v>
      </c>
      <c r="AO72" s="15" t="s">
        <v>12</v>
      </c>
      <c r="AP72" s="15">
        <f t="shared" si="62"/>
        <v>0</v>
      </c>
      <c r="AQ72" s="15" t="s">
        <v>12</v>
      </c>
      <c r="AR72" s="15">
        <f t="shared" si="63"/>
        <v>1</v>
      </c>
      <c r="AS72" s="15" t="s">
        <v>285</v>
      </c>
      <c r="AT72" s="15">
        <f t="shared" si="64"/>
        <v>0</v>
      </c>
      <c r="AU72" s="15" t="s">
        <v>12</v>
      </c>
      <c r="AV72" s="15">
        <f t="shared" si="65"/>
        <v>1</v>
      </c>
      <c r="AW72" s="15" t="s">
        <v>12</v>
      </c>
      <c r="AX72" s="15">
        <f t="shared" si="66"/>
        <v>1</v>
      </c>
      <c r="AY72" s="15" t="s">
        <v>284</v>
      </c>
      <c r="AZ72" s="15">
        <f t="shared" si="67"/>
        <v>1</v>
      </c>
      <c r="BA72" s="15" t="s">
        <v>284</v>
      </c>
      <c r="BB72" s="15">
        <f t="shared" si="68"/>
        <v>1</v>
      </c>
      <c r="BC72" s="15" t="s">
        <v>12</v>
      </c>
      <c r="BD72" s="15">
        <f t="shared" si="69"/>
        <v>1</v>
      </c>
      <c r="BE72" s="15" t="s">
        <v>284</v>
      </c>
      <c r="BF72" s="15">
        <f t="shared" si="70"/>
        <v>1</v>
      </c>
      <c r="BG72" s="15" t="s">
        <v>285</v>
      </c>
      <c r="BH72" s="15">
        <f t="shared" si="71"/>
        <v>1</v>
      </c>
      <c r="BI72" s="15" t="s">
        <v>12</v>
      </c>
      <c r="BJ72" s="15">
        <f t="shared" si="72"/>
        <v>0</v>
      </c>
      <c r="BK72" s="15" t="s">
        <v>282</v>
      </c>
      <c r="BL72" s="15">
        <f t="shared" si="73"/>
        <v>0</v>
      </c>
      <c r="BM72" s="15" t="s">
        <v>12</v>
      </c>
      <c r="BN72" s="15">
        <f t="shared" si="74"/>
        <v>0</v>
      </c>
      <c r="BO72" s="15" t="s">
        <v>283</v>
      </c>
      <c r="BP72" s="15">
        <f t="shared" si="75"/>
        <v>0</v>
      </c>
      <c r="BQ72" s="15" t="s">
        <v>283</v>
      </c>
      <c r="BR72" s="15">
        <f t="shared" si="76"/>
        <v>1</v>
      </c>
      <c r="BS72" s="15" t="s">
        <v>283</v>
      </c>
      <c r="BT72" s="15">
        <f t="shared" si="77"/>
        <v>1</v>
      </c>
      <c r="BU72" s="15" t="s">
        <v>283</v>
      </c>
      <c r="BV72" s="15">
        <f t="shared" si="78"/>
        <v>0</v>
      </c>
      <c r="BW72" s="15" t="s">
        <v>284</v>
      </c>
      <c r="BX72" s="15">
        <f t="shared" si="79"/>
        <v>0</v>
      </c>
      <c r="BY72" s="15" t="s">
        <v>282</v>
      </c>
      <c r="BZ72" s="15">
        <f t="shared" si="80"/>
        <v>1</v>
      </c>
      <c r="CA72" s="15" t="s">
        <v>12</v>
      </c>
      <c r="CB72" s="15">
        <f t="shared" si="81"/>
        <v>0</v>
      </c>
      <c r="CC72" s="15" t="s">
        <v>282</v>
      </c>
      <c r="CD72" s="15">
        <f t="shared" si="82"/>
        <v>1</v>
      </c>
      <c r="CE72" s="15" t="s">
        <v>12</v>
      </c>
      <c r="CF72" s="15">
        <f t="shared" si="83"/>
        <v>1</v>
      </c>
      <c r="CG72" s="15" t="s">
        <v>283</v>
      </c>
      <c r="CH72" s="15">
        <f t="shared" si="84"/>
        <v>0</v>
      </c>
      <c r="CI72" s="15">
        <v>3</v>
      </c>
      <c r="CJ72" s="15">
        <v>7</v>
      </c>
      <c r="CK72" s="15">
        <v>4</v>
      </c>
      <c r="CL72" s="15">
        <v>1</v>
      </c>
      <c r="CM72" s="15">
        <v>5</v>
      </c>
      <c r="CN72" s="9">
        <f t="shared" si="43"/>
        <v>18</v>
      </c>
      <c r="CO72" s="15">
        <f t="shared" si="85"/>
        <v>22</v>
      </c>
      <c r="CP72" s="164">
        <f t="shared" si="44"/>
        <v>20</v>
      </c>
      <c r="CQ72" s="165">
        <f>CN72*'DATA GURU'!$C$30+CP72</f>
        <v>51.5</v>
      </c>
      <c r="CR72" s="220" t="str">
        <f>IF(CQ72&gt;='DATA GURU'!$C$20+20,"BAIK SEKALI",IF(CQ72&gt;='DATA GURU'!$C$20,"BAIK ",IF(CQ72&gt;='DATA GURU'!$C$20-10,"CUKUP",IF(CQ72&gt;='DATA GURU'!$C$20-20,"KURANG",IF(CQ72&lt;='DATA GURU'!$C$20-20,"KURANG SEKALI")))))</f>
        <v>CUKUP</v>
      </c>
      <c r="CS72" s="15">
        <v>8</v>
      </c>
    </row>
    <row r="73" spans="1:97" x14ac:dyDescent="0.25">
      <c r="A73" s="1">
        <v>58</v>
      </c>
      <c r="B73" s="167" t="s">
        <v>218</v>
      </c>
      <c r="C73" s="99" t="s">
        <v>75</v>
      </c>
      <c r="D73" s="100" t="s">
        <v>76</v>
      </c>
      <c r="G73" s="15" t="s">
        <v>282</v>
      </c>
      <c r="H73" s="15">
        <f t="shared" si="45"/>
        <v>1</v>
      </c>
      <c r="I73" s="15" t="s">
        <v>285</v>
      </c>
      <c r="J73" s="15">
        <f t="shared" si="46"/>
        <v>0</v>
      </c>
      <c r="K73" s="15" t="s">
        <v>283</v>
      </c>
      <c r="L73" s="15">
        <f t="shared" si="47"/>
        <v>0</v>
      </c>
      <c r="M73" s="15" t="s">
        <v>282</v>
      </c>
      <c r="N73" s="15">
        <f t="shared" si="48"/>
        <v>1</v>
      </c>
      <c r="O73" s="15" t="s">
        <v>12</v>
      </c>
      <c r="P73" s="15">
        <f t="shared" si="49"/>
        <v>1</v>
      </c>
      <c r="Q73" s="15" t="s">
        <v>284</v>
      </c>
      <c r="R73" s="15">
        <f t="shared" si="50"/>
        <v>0</v>
      </c>
      <c r="S73" s="15" t="s">
        <v>284</v>
      </c>
      <c r="T73" s="15">
        <f t="shared" si="51"/>
        <v>0</v>
      </c>
      <c r="U73" s="15" t="s">
        <v>283</v>
      </c>
      <c r="V73" s="15">
        <f t="shared" si="52"/>
        <v>0</v>
      </c>
      <c r="W73" s="15" t="s">
        <v>284</v>
      </c>
      <c r="X73" s="15">
        <f t="shared" si="53"/>
        <v>0</v>
      </c>
      <c r="Y73" s="15" t="s">
        <v>282</v>
      </c>
      <c r="Z73" s="15">
        <f t="shared" si="54"/>
        <v>0</v>
      </c>
      <c r="AA73" s="15" t="s">
        <v>282</v>
      </c>
      <c r="AB73" s="15">
        <f t="shared" si="55"/>
        <v>0</v>
      </c>
      <c r="AC73" s="15" t="s">
        <v>282</v>
      </c>
      <c r="AD73" s="15">
        <f t="shared" si="56"/>
        <v>1</v>
      </c>
      <c r="AE73" s="15" t="s">
        <v>282</v>
      </c>
      <c r="AF73" s="15">
        <f t="shared" si="57"/>
        <v>0</v>
      </c>
      <c r="AG73" s="15" t="s">
        <v>282</v>
      </c>
      <c r="AH73" s="15">
        <f t="shared" si="58"/>
        <v>1</v>
      </c>
      <c r="AI73" s="15" t="s">
        <v>285</v>
      </c>
      <c r="AJ73" s="15">
        <f t="shared" si="59"/>
        <v>1</v>
      </c>
      <c r="AK73" s="15" t="s">
        <v>284</v>
      </c>
      <c r="AL73" s="15">
        <f t="shared" si="60"/>
        <v>1</v>
      </c>
      <c r="AM73" s="15" t="s">
        <v>12</v>
      </c>
      <c r="AN73" s="15">
        <f t="shared" si="61"/>
        <v>1</v>
      </c>
      <c r="AO73" s="15" t="s">
        <v>285</v>
      </c>
      <c r="AP73" s="15">
        <f t="shared" si="62"/>
        <v>0</v>
      </c>
      <c r="AQ73" s="15" t="s">
        <v>12</v>
      </c>
      <c r="AR73" s="15">
        <f t="shared" si="63"/>
        <v>1</v>
      </c>
      <c r="AS73" s="15" t="s">
        <v>285</v>
      </c>
      <c r="AT73" s="15">
        <f t="shared" si="64"/>
        <v>0</v>
      </c>
      <c r="AU73" s="15" t="s">
        <v>282</v>
      </c>
      <c r="AV73" s="15">
        <f t="shared" si="65"/>
        <v>0</v>
      </c>
      <c r="AW73" s="15" t="s">
        <v>12</v>
      </c>
      <c r="AX73" s="15">
        <f t="shared" si="66"/>
        <v>1</v>
      </c>
      <c r="AY73" s="15" t="s">
        <v>284</v>
      </c>
      <c r="AZ73" s="15">
        <f t="shared" si="67"/>
        <v>1</v>
      </c>
      <c r="BA73" s="15" t="s">
        <v>284</v>
      </c>
      <c r="BB73" s="15">
        <f t="shared" si="68"/>
        <v>1</v>
      </c>
      <c r="BC73" s="15" t="s">
        <v>285</v>
      </c>
      <c r="BD73" s="15">
        <f t="shared" si="69"/>
        <v>0</v>
      </c>
      <c r="BE73" s="15" t="s">
        <v>284</v>
      </c>
      <c r="BF73" s="15">
        <f t="shared" si="70"/>
        <v>1</v>
      </c>
      <c r="BG73" s="15" t="s">
        <v>282</v>
      </c>
      <c r="BH73" s="15">
        <f t="shared" si="71"/>
        <v>0</v>
      </c>
      <c r="BI73" s="15" t="s">
        <v>283</v>
      </c>
      <c r="BJ73" s="15">
        <f t="shared" si="72"/>
        <v>0</v>
      </c>
      <c r="BK73" s="15" t="s">
        <v>284</v>
      </c>
      <c r="BL73" s="15">
        <f t="shared" si="73"/>
        <v>0</v>
      </c>
      <c r="BM73" s="15" t="s">
        <v>284</v>
      </c>
      <c r="BN73" s="15">
        <f t="shared" si="74"/>
        <v>1</v>
      </c>
      <c r="BO73" s="15" t="s">
        <v>282</v>
      </c>
      <c r="BP73" s="15">
        <f t="shared" si="75"/>
        <v>0</v>
      </c>
      <c r="BQ73" s="15" t="s">
        <v>283</v>
      </c>
      <c r="BR73" s="15">
        <f t="shared" si="76"/>
        <v>1</v>
      </c>
      <c r="BS73" s="15" t="s">
        <v>283</v>
      </c>
      <c r="BT73" s="15">
        <f t="shared" si="77"/>
        <v>1</v>
      </c>
      <c r="BU73" s="15" t="s">
        <v>12</v>
      </c>
      <c r="BV73" s="15">
        <f t="shared" si="78"/>
        <v>1</v>
      </c>
      <c r="BW73" s="15" t="s">
        <v>285</v>
      </c>
      <c r="BX73" s="15">
        <f t="shared" si="79"/>
        <v>1</v>
      </c>
      <c r="BY73" s="15" t="s">
        <v>283</v>
      </c>
      <c r="BZ73" s="15">
        <f t="shared" si="80"/>
        <v>0</v>
      </c>
      <c r="CA73" s="15" t="s">
        <v>284</v>
      </c>
      <c r="CB73" s="15">
        <f t="shared" si="81"/>
        <v>1</v>
      </c>
      <c r="CC73" s="15" t="s">
        <v>284</v>
      </c>
      <c r="CD73" s="15">
        <f t="shared" si="82"/>
        <v>0</v>
      </c>
      <c r="CE73" s="15" t="s">
        <v>285</v>
      </c>
      <c r="CF73" s="15">
        <f t="shared" si="83"/>
        <v>0</v>
      </c>
      <c r="CG73" s="15" t="s">
        <v>282</v>
      </c>
      <c r="CH73" s="15">
        <f t="shared" si="84"/>
        <v>0</v>
      </c>
      <c r="CI73" s="15">
        <v>3</v>
      </c>
      <c r="CJ73" s="15">
        <v>2</v>
      </c>
      <c r="CK73" s="15">
        <v>3</v>
      </c>
      <c r="CL73" s="15">
        <v>1</v>
      </c>
      <c r="CM73" s="15">
        <v>4</v>
      </c>
      <c r="CN73" s="9">
        <f t="shared" si="43"/>
        <v>19</v>
      </c>
      <c r="CO73" s="15">
        <f t="shared" si="85"/>
        <v>21</v>
      </c>
      <c r="CP73" s="164">
        <f t="shared" si="44"/>
        <v>13</v>
      </c>
      <c r="CQ73" s="165">
        <f>CN73*'DATA GURU'!$C$30+CP73</f>
        <v>46.25</v>
      </c>
      <c r="CR73" s="220" t="str">
        <f>IF(CQ73&gt;='DATA GURU'!$C$20+20,"BAIK SEKALI",IF(CQ73&gt;='DATA GURU'!$C$20,"BAIK ",IF(CQ73&gt;='DATA GURU'!$C$20-10,"CUKUP",IF(CQ73&gt;='DATA GURU'!$C$20-20,"KURANG",IF(CQ73&lt;='DATA GURU'!$C$20-20,"KURANG SEKALI")))))</f>
        <v>CUKUP</v>
      </c>
      <c r="CS73" s="15">
        <v>8</v>
      </c>
    </row>
    <row r="74" spans="1:97" x14ac:dyDescent="0.25">
      <c r="A74" s="3">
        <v>59</v>
      </c>
      <c r="B74" s="167" t="s">
        <v>219</v>
      </c>
      <c r="C74" s="99" t="s">
        <v>75</v>
      </c>
      <c r="D74" s="100" t="s">
        <v>76</v>
      </c>
      <c r="G74" s="15" t="s">
        <v>285</v>
      </c>
      <c r="H74" s="15">
        <f t="shared" si="45"/>
        <v>0</v>
      </c>
      <c r="I74" s="15" t="s">
        <v>282</v>
      </c>
      <c r="J74" s="15">
        <f t="shared" si="46"/>
        <v>0</v>
      </c>
      <c r="K74" s="15" t="s">
        <v>283</v>
      </c>
      <c r="L74" s="15">
        <f t="shared" si="47"/>
        <v>0</v>
      </c>
      <c r="M74" s="15" t="s">
        <v>282</v>
      </c>
      <c r="N74" s="15">
        <f t="shared" si="48"/>
        <v>1</v>
      </c>
      <c r="O74" s="15" t="s">
        <v>284</v>
      </c>
      <c r="P74" s="15">
        <f t="shared" si="49"/>
        <v>0</v>
      </c>
      <c r="Q74" s="15" t="s">
        <v>12</v>
      </c>
      <c r="R74" s="15">
        <f t="shared" si="50"/>
        <v>0</v>
      </c>
      <c r="S74" s="15" t="s">
        <v>283</v>
      </c>
      <c r="T74" s="15">
        <f t="shared" si="51"/>
        <v>0</v>
      </c>
      <c r="U74" s="15" t="s">
        <v>285</v>
      </c>
      <c r="V74" s="15">
        <f t="shared" si="52"/>
        <v>1</v>
      </c>
      <c r="W74" s="15" t="s">
        <v>282</v>
      </c>
      <c r="X74" s="15">
        <f t="shared" si="53"/>
        <v>0</v>
      </c>
      <c r="Y74" s="15" t="s">
        <v>284</v>
      </c>
      <c r="Z74" s="15">
        <f t="shared" si="54"/>
        <v>1</v>
      </c>
      <c r="AA74" s="15" t="s">
        <v>283</v>
      </c>
      <c r="AB74" s="15">
        <f t="shared" si="55"/>
        <v>1</v>
      </c>
      <c r="AC74" s="15" t="s">
        <v>285</v>
      </c>
      <c r="AD74" s="15">
        <f t="shared" si="56"/>
        <v>0</v>
      </c>
      <c r="AE74" s="15" t="s">
        <v>282</v>
      </c>
      <c r="AF74" s="15">
        <f t="shared" si="57"/>
        <v>0</v>
      </c>
      <c r="AG74" s="15" t="s">
        <v>282</v>
      </c>
      <c r="AH74" s="15">
        <f t="shared" si="58"/>
        <v>1</v>
      </c>
      <c r="AI74" s="15" t="s">
        <v>282</v>
      </c>
      <c r="AJ74" s="15">
        <f t="shared" si="59"/>
        <v>0</v>
      </c>
      <c r="AK74" s="15" t="s">
        <v>284</v>
      </c>
      <c r="AL74" s="15">
        <f t="shared" si="60"/>
        <v>1</v>
      </c>
      <c r="AM74" s="15" t="s">
        <v>282</v>
      </c>
      <c r="AN74" s="15">
        <f t="shared" si="61"/>
        <v>0</v>
      </c>
      <c r="AO74" s="15" t="s">
        <v>12</v>
      </c>
      <c r="AP74" s="15">
        <f t="shared" si="62"/>
        <v>0</v>
      </c>
      <c r="AQ74" s="15" t="s">
        <v>12</v>
      </c>
      <c r="AR74" s="15">
        <f t="shared" si="63"/>
        <v>1</v>
      </c>
      <c r="AS74" s="15" t="s">
        <v>12</v>
      </c>
      <c r="AT74" s="15">
        <f t="shared" si="64"/>
        <v>1</v>
      </c>
      <c r="AU74" s="15" t="s">
        <v>282</v>
      </c>
      <c r="AV74" s="15">
        <f t="shared" si="65"/>
        <v>0</v>
      </c>
      <c r="AW74" s="15" t="s">
        <v>12</v>
      </c>
      <c r="AX74" s="15">
        <f t="shared" si="66"/>
        <v>1</v>
      </c>
      <c r="AY74" s="15" t="s">
        <v>12</v>
      </c>
      <c r="AZ74" s="15">
        <f t="shared" si="67"/>
        <v>0</v>
      </c>
      <c r="BA74" s="15" t="s">
        <v>284</v>
      </c>
      <c r="BB74" s="15">
        <f t="shared" si="68"/>
        <v>1</v>
      </c>
      <c r="BC74" s="15" t="s">
        <v>12</v>
      </c>
      <c r="BD74" s="15">
        <f t="shared" si="69"/>
        <v>1</v>
      </c>
      <c r="BE74" s="15" t="s">
        <v>12</v>
      </c>
      <c r="BF74" s="15">
        <f t="shared" si="70"/>
        <v>0</v>
      </c>
      <c r="BG74" s="15" t="s">
        <v>285</v>
      </c>
      <c r="BH74" s="15">
        <f t="shared" si="71"/>
        <v>1</v>
      </c>
      <c r="BI74" s="15" t="s">
        <v>282</v>
      </c>
      <c r="BJ74" s="15">
        <f t="shared" si="72"/>
        <v>1</v>
      </c>
      <c r="BK74" s="15" t="s">
        <v>282</v>
      </c>
      <c r="BL74" s="15">
        <f t="shared" si="73"/>
        <v>0</v>
      </c>
      <c r="BM74" s="15" t="s">
        <v>284</v>
      </c>
      <c r="BN74" s="15">
        <f t="shared" si="74"/>
        <v>1</v>
      </c>
      <c r="BO74" s="15" t="s">
        <v>12</v>
      </c>
      <c r="BP74" s="15">
        <f t="shared" si="75"/>
        <v>1</v>
      </c>
      <c r="BQ74" s="15" t="s">
        <v>12</v>
      </c>
      <c r="BR74" s="15">
        <f t="shared" si="76"/>
        <v>0</v>
      </c>
      <c r="BS74" s="15" t="s">
        <v>283</v>
      </c>
      <c r="BT74" s="15">
        <f t="shared" si="77"/>
        <v>1</v>
      </c>
      <c r="BU74" s="15" t="s">
        <v>12</v>
      </c>
      <c r="BV74" s="15">
        <f t="shared" si="78"/>
        <v>1</v>
      </c>
      <c r="BW74" s="15" t="s">
        <v>12</v>
      </c>
      <c r="BX74" s="15">
        <f t="shared" si="79"/>
        <v>0</v>
      </c>
      <c r="BY74" s="15" t="s">
        <v>283</v>
      </c>
      <c r="BZ74" s="15">
        <f t="shared" si="80"/>
        <v>0</v>
      </c>
      <c r="CA74" s="15" t="s">
        <v>284</v>
      </c>
      <c r="CB74" s="15">
        <f t="shared" si="81"/>
        <v>1</v>
      </c>
      <c r="CC74" s="15" t="s">
        <v>284</v>
      </c>
      <c r="CD74" s="15">
        <f t="shared" si="82"/>
        <v>0</v>
      </c>
      <c r="CE74" s="15" t="s">
        <v>12</v>
      </c>
      <c r="CF74" s="15">
        <f t="shared" si="83"/>
        <v>1</v>
      </c>
      <c r="CG74" s="15" t="s">
        <v>285</v>
      </c>
      <c r="CH74" s="15">
        <f t="shared" si="84"/>
        <v>0</v>
      </c>
      <c r="CI74" s="15">
        <v>4</v>
      </c>
      <c r="CJ74" s="15">
        <v>7</v>
      </c>
      <c r="CK74" s="15">
        <v>3</v>
      </c>
      <c r="CL74" s="15">
        <v>1</v>
      </c>
      <c r="CM74" s="15">
        <v>4</v>
      </c>
      <c r="CN74" s="9">
        <f t="shared" si="43"/>
        <v>19</v>
      </c>
      <c r="CO74" s="15">
        <f t="shared" si="85"/>
        <v>21</v>
      </c>
      <c r="CP74" s="164">
        <f t="shared" si="44"/>
        <v>19</v>
      </c>
      <c r="CQ74" s="165">
        <f>CN74*'DATA GURU'!$C$30+CP74</f>
        <v>52.25</v>
      </c>
      <c r="CR74" s="220" t="str">
        <f>IF(CQ74&gt;='DATA GURU'!$C$20+20,"BAIK SEKALI",IF(CQ74&gt;='DATA GURU'!$C$20,"BAIK ",IF(CQ74&gt;='DATA GURU'!$C$20-10,"CUKUP",IF(CQ74&gt;='DATA GURU'!$C$20-20,"KURANG",IF(CQ74&lt;='DATA GURU'!$C$20-20,"KURANG SEKALI")))))</f>
        <v>CUKUP</v>
      </c>
      <c r="CS74" s="15">
        <v>8</v>
      </c>
    </row>
    <row r="75" spans="1:97" x14ac:dyDescent="0.25">
      <c r="A75" s="1">
        <v>60</v>
      </c>
      <c r="B75" s="167" t="s">
        <v>220</v>
      </c>
      <c r="C75" s="99" t="s">
        <v>75</v>
      </c>
      <c r="D75" s="100" t="s">
        <v>76</v>
      </c>
      <c r="G75" s="15" t="s">
        <v>285</v>
      </c>
      <c r="H75" s="15">
        <f t="shared" si="45"/>
        <v>0</v>
      </c>
      <c r="I75" s="15" t="s">
        <v>284</v>
      </c>
      <c r="J75" s="15">
        <f t="shared" si="46"/>
        <v>0</v>
      </c>
      <c r="K75" s="15" t="s">
        <v>283</v>
      </c>
      <c r="L75" s="15">
        <f t="shared" si="47"/>
        <v>0</v>
      </c>
      <c r="M75" s="15" t="s">
        <v>284</v>
      </c>
      <c r="N75" s="15">
        <f t="shared" si="48"/>
        <v>0</v>
      </c>
      <c r="O75" s="15" t="s">
        <v>284</v>
      </c>
      <c r="P75" s="15">
        <f t="shared" si="49"/>
        <v>0</v>
      </c>
      <c r="Q75" s="15" t="s">
        <v>12</v>
      </c>
      <c r="R75" s="15">
        <f t="shared" si="50"/>
        <v>0</v>
      </c>
      <c r="S75" s="15" t="s">
        <v>12</v>
      </c>
      <c r="T75" s="15">
        <f t="shared" si="51"/>
        <v>0</v>
      </c>
      <c r="U75" s="15" t="s">
        <v>284</v>
      </c>
      <c r="V75" s="15">
        <f t="shared" si="52"/>
        <v>0</v>
      </c>
      <c r="W75" s="15" t="s">
        <v>282</v>
      </c>
      <c r="X75" s="15">
        <f t="shared" si="53"/>
        <v>0</v>
      </c>
      <c r="Y75" s="15" t="s">
        <v>282</v>
      </c>
      <c r="Z75" s="15">
        <f t="shared" si="54"/>
        <v>0</v>
      </c>
      <c r="AA75" s="15" t="s">
        <v>283</v>
      </c>
      <c r="AB75" s="15">
        <f t="shared" si="55"/>
        <v>1</v>
      </c>
      <c r="AC75" s="15" t="s">
        <v>282</v>
      </c>
      <c r="AD75" s="15">
        <f t="shared" si="56"/>
        <v>1</v>
      </c>
      <c r="AE75" s="15" t="s">
        <v>282</v>
      </c>
      <c r="AF75" s="15">
        <f t="shared" si="57"/>
        <v>0</v>
      </c>
      <c r="AG75" s="15" t="s">
        <v>282</v>
      </c>
      <c r="AH75" s="15">
        <f t="shared" si="58"/>
        <v>1</v>
      </c>
      <c r="AI75" s="15" t="s">
        <v>284</v>
      </c>
      <c r="AJ75" s="15">
        <f t="shared" si="59"/>
        <v>0</v>
      </c>
      <c r="AK75" s="15" t="s">
        <v>283</v>
      </c>
      <c r="AL75" s="15">
        <f t="shared" si="60"/>
        <v>0</v>
      </c>
      <c r="AM75" s="15" t="s">
        <v>284</v>
      </c>
      <c r="AN75" s="15">
        <f t="shared" si="61"/>
        <v>0</v>
      </c>
      <c r="AO75" s="15" t="s">
        <v>12</v>
      </c>
      <c r="AP75" s="15">
        <f t="shared" si="62"/>
        <v>0</v>
      </c>
      <c r="AQ75" s="15" t="s">
        <v>12</v>
      </c>
      <c r="AR75" s="15">
        <f t="shared" si="63"/>
        <v>1</v>
      </c>
      <c r="AS75" s="15" t="s">
        <v>285</v>
      </c>
      <c r="AT75" s="15">
        <f t="shared" si="64"/>
        <v>0</v>
      </c>
      <c r="AU75" s="15" t="s">
        <v>282</v>
      </c>
      <c r="AV75" s="15">
        <f t="shared" si="65"/>
        <v>0</v>
      </c>
      <c r="AW75" s="15" t="s">
        <v>285</v>
      </c>
      <c r="AX75" s="15">
        <f t="shared" si="66"/>
        <v>0</v>
      </c>
      <c r="AY75" s="15" t="s">
        <v>12</v>
      </c>
      <c r="AZ75" s="15">
        <f t="shared" si="67"/>
        <v>0</v>
      </c>
      <c r="BA75" s="15" t="s">
        <v>284</v>
      </c>
      <c r="BB75" s="15">
        <f t="shared" si="68"/>
        <v>1</v>
      </c>
      <c r="BC75" s="15" t="s">
        <v>12</v>
      </c>
      <c r="BD75" s="15">
        <f t="shared" si="69"/>
        <v>1</v>
      </c>
      <c r="BE75" s="15" t="s">
        <v>284</v>
      </c>
      <c r="BF75" s="15">
        <f t="shared" si="70"/>
        <v>1</v>
      </c>
      <c r="BG75" s="15" t="s">
        <v>282</v>
      </c>
      <c r="BH75" s="15">
        <f t="shared" si="71"/>
        <v>0</v>
      </c>
      <c r="BI75" s="15" t="s">
        <v>282</v>
      </c>
      <c r="BJ75" s="15">
        <f t="shared" si="72"/>
        <v>1</v>
      </c>
      <c r="BK75" s="15" t="s">
        <v>284</v>
      </c>
      <c r="BL75" s="15">
        <f t="shared" si="73"/>
        <v>0</v>
      </c>
      <c r="BM75" s="15" t="s">
        <v>284</v>
      </c>
      <c r="BN75" s="15">
        <f t="shared" si="74"/>
        <v>1</v>
      </c>
      <c r="BO75" s="15" t="s">
        <v>12</v>
      </c>
      <c r="BP75" s="15">
        <f t="shared" si="75"/>
        <v>1</v>
      </c>
      <c r="BQ75" s="15" t="s">
        <v>12</v>
      </c>
      <c r="BR75" s="15">
        <f t="shared" si="76"/>
        <v>0</v>
      </c>
      <c r="BS75" s="15" t="s">
        <v>283</v>
      </c>
      <c r="BT75" s="15">
        <f t="shared" si="77"/>
        <v>1</v>
      </c>
      <c r="BU75" s="15" t="s">
        <v>284</v>
      </c>
      <c r="BV75" s="15">
        <f t="shared" si="78"/>
        <v>0</v>
      </c>
      <c r="BW75" s="15" t="s">
        <v>283</v>
      </c>
      <c r="BX75" s="15">
        <f t="shared" si="79"/>
        <v>0</v>
      </c>
      <c r="BY75" s="15" t="s">
        <v>283</v>
      </c>
      <c r="BZ75" s="15">
        <f t="shared" si="80"/>
        <v>0</v>
      </c>
      <c r="CA75" s="15" t="s">
        <v>282</v>
      </c>
      <c r="CB75" s="15">
        <f t="shared" si="81"/>
        <v>0</v>
      </c>
      <c r="CC75" s="15" t="s">
        <v>283</v>
      </c>
      <c r="CD75" s="15">
        <f t="shared" si="82"/>
        <v>0</v>
      </c>
      <c r="CE75" s="15" t="s">
        <v>12</v>
      </c>
      <c r="CF75" s="15">
        <f t="shared" si="83"/>
        <v>1</v>
      </c>
      <c r="CG75" s="15" t="s">
        <v>12</v>
      </c>
      <c r="CH75" s="15">
        <f t="shared" si="84"/>
        <v>1</v>
      </c>
      <c r="CI75" s="15">
        <v>0</v>
      </c>
      <c r="CJ75" s="15">
        <v>7</v>
      </c>
      <c r="CK75" s="15">
        <v>0</v>
      </c>
      <c r="CL75" s="15">
        <v>0</v>
      </c>
      <c r="CM75" s="15">
        <v>5</v>
      </c>
      <c r="CN75" s="9">
        <f t="shared" si="43"/>
        <v>13</v>
      </c>
      <c r="CO75" s="15">
        <f t="shared" si="85"/>
        <v>27</v>
      </c>
      <c r="CP75" s="164">
        <f t="shared" si="44"/>
        <v>12</v>
      </c>
      <c r="CQ75" s="165">
        <f>CN75*'DATA GURU'!$C$30+CP75</f>
        <v>34.75</v>
      </c>
      <c r="CR75" s="220" t="str">
        <f>IF(CQ75&gt;='DATA GURU'!$C$20+20,"BAIK SEKALI",IF(CQ75&gt;='DATA GURU'!$C$20,"BAIK ",IF(CQ75&gt;='DATA GURU'!$C$20-10,"CUKUP",IF(CQ75&gt;='DATA GURU'!$C$20-20,"KURANG",IF(CQ75&lt;='DATA GURU'!$C$20-20,"KURANG SEKALI")))))</f>
        <v>KURANG SEKALI</v>
      </c>
      <c r="CS75" s="15">
        <v>8</v>
      </c>
    </row>
    <row r="76" spans="1:97" x14ac:dyDescent="0.25">
      <c r="A76" s="3">
        <v>61</v>
      </c>
      <c r="B76" s="167" t="s">
        <v>221</v>
      </c>
      <c r="C76" s="99" t="s">
        <v>75</v>
      </c>
      <c r="D76" s="100" t="s">
        <v>76</v>
      </c>
      <c r="G76" s="15" t="s">
        <v>285</v>
      </c>
      <c r="H76" s="15">
        <f t="shared" si="45"/>
        <v>0</v>
      </c>
      <c r="I76" s="15" t="s">
        <v>283</v>
      </c>
      <c r="J76" s="15">
        <f t="shared" si="46"/>
        <v>1</v>
      </c>
      <c r="K76" s="15" t="s">
        <v>284</v>
      </c>
      <c r="L76" s="15">
        <f t="shared" si="47"/>
        <v>1</v>
      </c>
      <c r="M76" s="15" t="s">
        <v>282</v>
      </c>
      <c r="N76" s="15">
        <f t="shared" si="48"/>
        <v>1</v>
      </c>
      <c r="O76" s="15" t="s">
        <v>282</v>
      </c>
      <c r="P76" s="15">
        <f t="shared" si="49"/>
        <v>0</v>
      </c>
      <c r="Q76" s="15" t="s">
        <v>282</v>
      </c>
      <c r="R76" s="15">
        <f t="shared" si="50"/>
        <v>1</v>
      </c>
      <c r="S76" s="15" t="s">
        <v>284</v>
      </c>
      <c r="T76" s="15">
        <f t="shared" si="51"/>
        <v>0</v>
      </c>
      <c r="U76" s="15" t="s">
        <v>283</v>
      </c>
      <c r="V76" s="15">
        <f t="shared" si="52"/>
        <v>0</v>
      </c>
      <c r="W76" s="15" t="s">
        <v>282</v>
      </c>
      <c r="X76" s="15">
        <f t="shared" si="53"/>
        <v>0</v>
      </c>
      <c r="Y76" s="15" t="s">
        <v>282</v>
      </c>
      <c r="Z76" s="15">
        <f t="shared" si="54"/>
        <v>0</v>
      </c>
      <c r="AA76" s="15" t="s">
        <v>283</v>
      </c>
      <c r="AB76" s="15">
        <f t="shared" si="55"/>
        <v>1</v>
      </c>
      <c r="AC76" s="15" t="s">
        <v>282</v>
      </c>
      <c r="AD76" s="15">
        <f t="shared" si="56"/>
        <v>1</v>
      </c>
      <c r="AE76" s="15" t="s">
        <v>282</v>
      </c>
      <c r="AF76" s="15">
        <f t="shared" si="57"/>
        <v>0</v>
      </c>
      <c r="AG76" s="15" t="s">
        <v>282</v>
      </c>
      <c r="AH76" s="15">
        <f t="shared" si="58"/>
        <v>1</v>
      </c>
      <c r="AI76" s="15" t="s">
        <v>285</v>
      </c>
      <c r="AJ76" s="15">
        <f t="shared" si="59"/>
        <v>1</v>
      </c>
      <c r="AK76" s="15" t="s">
        <v>282</v>
      </c>
      <c r="AL76" s="15">
        <f t="shared" si="60"/>
        <v>0</v>
      </c>
      <c r="AM76" s="15" t="s">
        <v>282</v>
      </c>
      <c r="AN76" s="15">
        <f t="shared" si="61"/>
        <v>0</v>
      </c>
      <c r="AO76" s="15" t="s">
        <v>12</v>
      </c>
      <c r="AP76" s="15">
        <f t="shared" si="62"/>
        <v>0</v>
      </c>
      <c r="AQ76" s="15" t="s">
        <v>12</v>
      </c>
      <c r="AR76" s="15">
        <f t="shared" si="63"/>
        <v>1</v>
      </c>
      <c r="AS76" s="15" t="s">
        <v>12</v>
      </c>
      <c r="AT76" s="15">
        <f t="shared" si="64"/>
        <v>1</v>
      </c>
      <c r="AU76" s="15" t="s">
        <v>282</v>
      </c>
      <c r="AV76" s="15">
        <f t="shared" si="65"/>
        <v>0</v>
      </c>
      <c r="AW76" s="15" t="s">
        <v>285</v>
      </c>
      <c r="AX76" s="15">
        <f t="shared" si="66"/>
        <v>0</v>
      </c>
      <c r="AY76" s="15" t="s">
        <v>284</v>
      </c>
      <c r="AZ76" s="15">
        <f t="shared" si="67"/>
        <v>1</v>
      </c>
      <c r="BA76" s="15" t="s">
        <v>284</v>
      </c>
      <c r="BB76" s="15">
        <f t="shared" si="68"/>
        <v>1</v>
      </c>
      <c r="BC76" s="15" t="s">
        <v>282</v>
      </c>
      <c r="BD76" s="15">
        <f t="shared" si="69"/>
        <v>0</v>
      </c>
      <c r="BE76" s="15" t="s">
        <v>284</v>
      </c>
      <c r="BF76" s="15">
        <f t="shared" si="70"/>
        <v>1</v>
      </c>
      <c r="BG76" s="15" t="s">
        <v>12</v>
      </c>
      <c r="BH76" s="15">
        <f t="shared" si="71"/>
        <v>0</v>
      </c>
      <c r="BI76" s="15" t="s">
        <v>282</v>
      </c>
      <c r="BJ76" s="15">
        <f t="shared" si="72"/>
        <v>1</v>
      </c>
      <c r="BK76" s="15" t="s">
        <v>283</v>
      </c>
      <c r="BL76" s="15">
        <f t="shared" si="73"/>
        <v>1</v>
      </c>
      <c r="BM76" s="15" t="s">
        <v>283</v>
      </c>
      <c r="BN76" s="15">
        <f t="shared" si="74"/>
        <v>0</v>
      </c>
      <c r="BO76" s="15" t="s">
        <v>285</v>
      </c>
      <c r="BP76" s="15">
        <f t="shared" si="75"/>
        <v>0</v>
      </c>
      <c r="BQ76" s="15" t="s">
        <v>283</v>
      </c>
      <c r="BR76" s="15">
        <f t="shared" si="76"/>
        <v>1</v>
      </c>
      <c r="BS76" s="15" t="s">
        <v>283</v>
      </c>
      <c r="BT76" s="15">
        <f t="shared" si="77"/>
        <v>1</v>
      </c>
      <c r="BU76" s="15" t="s">
        <v>12</v>
      </c>
      <c r="BV76" s="15">
        <f t="shared" si="78"/>
        <v>1</v>
      </c>
      <c r="BW76" s="15" t="s">
        <v>285</v>
      </c>
      <c r="BX76" s="15">
        <f t="shared" si="79"/>
        <v>1</v>
      </c>
      <c r="BY76" s="15" t="s">
        <v>282</v>
      </c>
      <c r="BZ76" s="15">
        <f t="shared" si="80"/>
        <v>1</v>
      </c>
      <c r="CA76" s="15" t="s">
        <v>12</v>
      </c>
      <c r="CB76" s="15">
        <f t="shared" si="81"/>
        <v>0</v>
      </c>
      <c r="CC76" s="15" t="s">
        <v>284</v>
      </c>
      <c r="CD76" s="15">
        <f t="shared" si="82"/>
        <v>0</v>
      </c>
      <c r="CE76" s="15" t="s">
        <v>284</v>
      </c>
      <c r="CF76" s="15">
        <f t="shared" si="83"/>
        <v>0</v>
      </c>
      <c r="CG76" s="15" t="s">
        <v>282</v>
      </c>
      <c r="CH76" s="15">
        <f t="shared" si="84"/>
        <v>0</v>
      </c>
      <c r="CI76" s="15">
        <v>3</v>
      </c>
      <c r="CJ76" s="15">
        <v>8</v>
      </c>
      <c r="CK76" s="15">
        <v>2</v>
      </c>
      <c r="CL76" s="15">
        <v>1</v>
      </c>
      <c r="CM76" s="15">
        <v>3</v>
      </c>
      <c r="CN76" s="9">
        <f t="shared" si="43"/>
        <v>20</v>
      </c>
      <c r="CO76" s="15">
        <f t="shared" si="85"/>
        <v>20</v>
      </c>
      <c r="CP76" s="164">
        <f t="shared" si="44"/>
        <v>17</v>
      </c>
      <c r="CQ76" s="165">
        <f>CN76*'DATA GURU'!$C$30+CP76</f>
        <v>52</v>
      </c>
      <c r="CR76" s="220" t="str">
        <f>IF(CQ76&gt;='DATA GURU'!$C$20+20,"BAIK SEKALI",IF(CQ76&gt;='DATA GURU'!$C$20,"BAIK ",IF(CQ76&gt;='DATA GURU'!$C$20-10,"CUKUP",IF(CQ76&gt;='DATA GURU'!$C$20-20,"KURANG",IF(CQ76&lt;='DATA GURU'!$C$20-20,"KURANG SEKALI")))))</f>
        <v>CUKUP</v>
      </c>
      <c r="CS76" s="15">
        <v>8</v>
      </c>
    </row>
    <row r="77" spans="1:97" x14ac:dyDescent="0.25">
      <c r="A77" s="1">
        <v>62</v>
      </c>
      <c r="B77" s="167" t="s">
        <v>222</v>
      </c>
      <c r="C77" s="99" t="s">
        <v>75</v>
      </c>
      <c r="D77" s="100" t="s">
        <v>76</v>
      </c>
      <c r="G77" s="15" t="s">
        <v>285</v>
      </c>
      <c r="H77" s="15">
        <f t="shared" si="45"/>
        <v>0</v>
      </c>
      <c r="I77" s="15" t="s">
        <v>283</v>
      </c>
      <c r="J77" s="15">
        <f t="shared" si="46"/>
        <v>1</v>
      </c>
      <c r="K77" s="15" t="s">
        <v>283</v>
      </c>
      <c r="L77" s="15">
        <f t="shared" si="47"/>
        <v>0</v>
      </c>
      <c r="M77" s="15" t="s">
        <v>12</v>
      </c>
      <c r="N77" s="15">
        <f t="shared" si="48"/>
        <v>0</v>
      </c>
      <c r="O77" s="15" t="s">
        <v>284</v>
      </c>
      <c r="P77" s="15">
        <f t="shared" si="49"/>
        <v>0</v>
      </c>
      <c r="Q77" s="15" t="s">
        <v>284</v>
      </c>
      <c r="R77" s="15">
        <f t="shared" si="50"/>
        <v>0</v>
      </c>
      <c r="S77" s="15" t="s">
        <v>283</v>
      </c>
      <c r="T77" s="15">
        <f t="shared" si="51"/>
        <v>0</v>
      </c>
      <c r="U77" s="15" t="s">
        <v>284</v>
      </c>
      <c r="V77" s="15">
        <f t="shared" si="52"/>
        <v>0</v>
      </c>
      <c r="W77" s="15" t="s">
        <v>12</v>
      </c>
      <c r="X77" s="15">
        <f t="shared" si="53"/>
        <v>0</v>
      </c>
      <c r="Y77" s="15" t="s">
        <v>283</v>
      </c>
      <c r="Z77" s="15">
        <f t="shared" si="54"/>
        <v>0</v>
      </c>
      <c r="AA77" s="15" t="s">
        <v>283</v>
      </c>
      <c r="AB77" s="15">
        <f t="shared" si="55"/>
        <v>1</v>
      </c>
      <c r="AC77" s="15" t="s">
        <v>282</v>
      </c>
      <c r="AD77" s="15">
        <f t="shared" si="56"/>
        <v>1</v>
      </c>
      <c r="AE77" s="15" t="s">
        <v>282</v>
      </c>
      <c r="AF77" s="15">
        <f t="shared" si="57"/>
        <v>0</v>
      </c>
      <c r="AG77" s="15" t="s">
        <v>282</v>
      </c>
      <c r="AH77" s="15">
        <f t="shared" si="58"/>
        <v>1</v>
      </c>
      <c r="AI77" s="15" t="s">
        <v>285</v>
      </c>
      <c r="AJ77" s="15">
        <f t="shared" si="59"/>
        <v>1</v>
      </c>
      <c r="AK77" s="15" t="s">
        <v>284</v>
      </c>
      <c r="AL77" s="15">
        <f t="shared" si="60"/>
        <v>1</v>
      </c>
      <c r="AM77" s="15" t="s">
        <v>12</v>
      </c>
      <c r="AN77" s="15">
        <f t="shared" si="61"/>
        <v>1</v>
      </c>
      <c r="AO77" s="15" t="s">
        <v>12</v>
      </c>
      <c r="AP77" s="15">
        <f t="shared" si="62"/>
        <v>0</v>
      </c>
      <c r="AQ77" s="15" t="s">
        <v>12</v>
      </c>
      <c r="AR77" s="15">
        <f t="shared" si="63"/>
        <v>1</v>
      </c>
      <c r="AS77" s="15" t="s">
        <v>285</v>
      </c>
      <c r="AT77" s="15">
        <f t="shared" si="64"/>
        <v>0</v>
      </c>
      <c r="AU77" s="15" t="s">
        <v>284</v>
      </c>
      <c r="AV77" s="15">
        <f t="shared" si="65"/>
        <v>0</v>
      </c>
      <c r="AW77" s="15" t="s">
        <v>12</v>
      </c>
      <c r="AX77" s="15">
        <f t="shared" si="66"/>
        <v>1</v>
      </c>
      <c r="AY77" s="15" t="s">
        <v>12</v>
      </c>
      <c r="AZ77" s="15">
        <f t="shared" si="67"/>
        <v>0</v>
      </c>
      <c r="BA77" s="15" t="s">
        <v>284</v>
      </c>
      <c r="BB77" s="15">
        <f t="shared" si="68"/>
        <v>1</v>
      </c>
      <c r="BC77" s="15" t="s">
        <v>282</v>
      </c>
      <c r="BD77" s="15">
        <f t="shared" si="69"/>
        <v>0</v>
      </c>
      <c r="BE77" s="15" t="s">
        <v>284</v>
      </c>
      <c r="BF77" s="15">
        <f t="shared" si="70"/>
        <v>1</v>
      </c>
      <c r="BG77" s="15" t="s">
        <v>12</v>
      </c>
      <c r="BH77" s="15">
        <f t="shared" si="71"/>
        <v>0</v>
      </c>
      <c r="BI77" s="15" t="s">
        <v>12</v>
      </c>
      <c r="BJ77" s="15">
        <f t="shared" si="72"/>
        <v>0</v>
      </c>
      <c r="BK77" s="15" t="s">
        <v>285</v>
      </c>
      <c r="BL77" s="15">
        <f t="shared" si="73"/>
        <v>0</v>
      </c>
      <c r="BM77" s="15" t="s">
        <v>284</v>
      </c>
      <c r="BN77" s="15">
        <f t="shared" si="74"/>
        <v>1</v>
      </c>
      <c r="BO77" s="15" t="s">
        <v>12</v>
      </c>
      <c r="BP77" s="15">
        <f t="shared" si="75"/>
        <v>1</v>
      </c>
      <c r="BQ77" s="15" t="s">
        <v>12</v>
      </c>
      <c r="BR77" s="15">
        <f t="shared" si="76"/>
        <v>0</v>
      </c>
      <c r="BS77" s="15" t="s">
        <v>283</v>
      </c>
      <c r="BT77" s="15">
        <f t="shared" si="77"/>
        <v>1</v>
      </c>
      <c r="BU77" s="15" t="s">
        <v>285</v>
      </c>
      <c r="BV77" s="15">
        <f t="shared" si="78"/>
        <v>0</v>
      </c>
      <c r="BW77" s="15" t="s">
        <v>282</v>
      </c>
      <c r="BX77" s="15">
        <f t="shared" si="79"/>
        <v>0</v>
      </c>
      <c r="BY77" s="15" t="s">
        <v>282</v>
      </c>
      <c r="BZ77" s="15">
        <f t="shared" si="80"/>
        <v>1</v>
      </c>
      <c r="CA77" s="15" t="s">
        <v>282</v>
      </c>
      <c r="CB77" s="15">
        <f t="shared" si="81"/>
        <v>0</v>
      </c>
      <c r="CC77" s="15" t="s">
        <v>284</v>
      </c>
      <c r="CD77" s="15">
        <f t="shared" si="82"/>
        <v>0</v>
      </c>
      <c r="CE77" s="15" t="s">
        <v>12</v>
      </c>
      <c r="CF77" s="15">
        <f t="shared" si="83"/>
        <v>1</v>
      </c>
      <c r="CG77" s="15" t="s">
        <v>284</v>
      </c>
      <c r="CH77" s="15">
        <f t="shared" si="84"/>
        <v>0</v>
      </c>
      <c r="CI77" s="15">
        <v>3</v>
      </c>
      <c r="CJ77" s="15">
        <v>8</v>
      </c>
      <c r="CK77" s="15">
        <v>0</v>
      </c>
      <c r="CL77" s="15">
        <v>1</v>
      </c>
      <c r="CM77" s="15">
        <v>6</v>
      </c>
      <c r="CN77" s="9">
        <f t="shared" si="43"/>
        <v>16</v>
      </c>
      <c r="CO77" s="15">
        <f t="shared" si="85"/>
        <v>24</v>
      </c>
      <c r="CP77" s="164">
        <f t="shared" si="44"/>
        <v>18</v>
      </c>
      <c r="CQ77" s="165">
        <f>CN77*'DATA GURU'!$C$30+CP77</f>
        <v>46</v>
      </c>
      <c r="CR77" s="220" t="str">
        <f>IF(CQ77&gt;='DATA GURU'!$C$20+20,"BAIK SEKALI",IF(CQ77&gt;='DATA GURU'!$C$20,"BAIK ",IF(CQ77&gt;='DATA GURU'!$C$20-10,"CUKUP",IF(CQ77&gt;='DATA GURU'!$C$20-20,"KURANG",IF(CQ77&lt;='DATA GURU'!$C$20-20,"KURANG SEKALI")))))</f>
        <v>CUKUP</v>
      </c>
      <c r="CS77" s="15">
        <v>8</v>
      </c>
    </row>
    <row r="78" spans="1:97" x14ac:dyDescent="0.25">
      <c r="A78" s="3">
        <v>63</v>
      </c>
      <c r="B78" s="167" t="s">
        <v>223</v>
      </c>
      <c r="C78" s="99" t="s">
        <v>75</v>
      </c>
      <c r="D78" s="100" t="s">
        <v>76</v>
      </c>
      <c r="G78" s="15" t="s">
        <v>285</v>
      </c>
      <c r="H78" s="15">
        <f t="shared" si="45"/>
        <v>0</v>
      </c>
      <c r="I78" s="15" t="s">
        <v>282</v>
      </c>
      <c r="J78" s="15">
        <f t="shared" si="46"/>
        <v>0</v>
      </c>
      <c r="K78" s="15" t="s">
        <v>283</v>
      </c>
      <c r="L78" s="15">
        <f t="shared" si="47"/>
        <v>0</v>
      </c>
      <c r="M78" s="15" t="s">
        <v>12</v>
      </c>
      <c r="N78" s="15">
        <f t="shared" si="48"/>
        <v>0</v>
      </c>
      <c r="O78" s="15" t="s">
        <v>282</v>
      </c>
      <c r="P78" s="15">
        <f t="shared" si="49"/>
        <v>0</v>
      </c>
      <c r="Q78" s="15" t="s">
        <v>12</v>
      </c>
      <c r="R78" s="15">
        <f t="shared" si="50"/>
        <v>0</v>
      </c>
      <c r="S78" s="15" t="s">
        <v>283</v>
      </c>
      <c r="T78" s="15">
        <f t="shared" si="51"/>
        <v>0</v>
      </c>
      <c r="U78" s="15" t="s">
        <v>284</v>
      </c>
      <c r="V78" s="15">
        <f t="shared" si="52"/>
        <v>0</v>
      </c>
      <c r="W78" s="15" t="s">
        <v>283</v>
      </c>
      <c r="X78" s="15">
        <f t="shared" si="53"/>
        <v>1</v>
      </c>
      <c r="Y78" s="15" t="s">
        <v>12</v>
      </c>
      <c r="Z78" s="15">
        <f t="shared" si="54"/>
        <v>0</v>
      </c>
      <c r="AA78" s="15" t="s">
        <v>283</v>
      </c>
      <c r="AB78" s="15">
        <f t="shared" si="55"/>
        <v>1</v>
      </c>
      <c r="AC78" s="15" t="s">
        <v>284</v>
      </c>
      <c r="AD78" s="15">
        <f t="shared" si="56"/>
        <v>0</v>
      </c>
      <c r="AE78" s="15" t="s">
        <v>282</v>
      </c>
      <c r="AF78" s="15">
        <f t="shared" si="57"/>
        <v>0</v>
      </c>
      <c r="AG78" s="15" t="s">
        <v>282</v>
      </c>
      <c r="AH78" s="15">
        <f t="shared" si="58"/>
        <v>1</v>
      </c>
      <c r="AI78" s="15" t="s">
        <v>12</v>
      </c>
      <c r="AJ78" s="15">
        <f t="shared" si="59"/>
        <v>0</v>
      </c>
      <c r="AK78" s="15" t="s">
        <v>284</v>
      </c>
      <c r="AL78" s="15">
        <f t="shared" si="60"/>
        <v>1</v>
      </c>
      <c r="AM78" s="15" t="s">
        <v>12</v>
      </c>
      <c r="AN78" s="15">
        <f t="shared" si="61"/>
        <v>1</v>
      </c>
      <c r="AO78" s="15" t="s">
        <v>282</v>
      </c>
      <c r="AP78" s="15">
        <f t="shared" si="62"/>
        <v>0</v>
      </c>
      <c r="AQ78" s="15" t="s">
        <v>12</v>
      </c>
      <c r="AR78" s="15">
        <f t="shared" si="63"/>
        <v>1</v>
      </c>
      <c r="AS78" s="15" t="s">
        <v>12</v>
      </c>
      <c r="AT78" s="15">
        <f t="shared" si="64"/>
        <v>1</v>
      </c>
      <c r="AU78" s="15" t="s">
        <v>284</v>
      </c>
      <c r="AV78" s="15">
        <f t="shared" si="65"/>
        <v>0</v>
      </c>
      <c r="AW78" s="15" t="s">
        <v>12</v>
      </c>
      <c r="AX78" s="15">
        <f t="shared" si="66"/>
        <v>1</v>
      </c>
      <c r="AY78" s="15" t="s">
        <v>12</v>
      </c>
      <c r="AZ78" s="15">
        <f t="shared" si="67"/>
        <v>0</v>
      </c>
      <c r="BA78" s="15" t="s">
        <v>284</v>
      </c>
      <c r="BB78" s="15">
        <f t="shared" si="68"/>
        <v>1</v>
      </c>
      <c r="BC78" s="15" t="s">
        <v>283</v>
      </c>
      <c r="BD78" s="15">
        <f t="shared" si="69"/>
        <v>0</v>
      </c>
      <c r="BE78" s="15" t="s">
        <v>284</v>
      </c>
      <c r="BF78" s="15">
        <f t="shared" si="70"/>
        <v>1</v>
      </c>
      <c r="BG78" s="15" t="s">
        <v>285</v>
      </c>
      <c r="BH78" s="15">
        <f t="shared" si="71"/>
        <v>1</v>
      </c>
      <c r="BI78" s="15" t="s">
        <v>285</v>
      </c>
      <c r="BJ78" s="15">
        <f t="shared" si="72"/>
        <v>0</v>
      </c>
      <c r="BK78" s="15" t="s">
        <v>284</v>
      </c>
      <c r="BL78" s="15">
        <f t="shared" si="73"/>
        <v>0</v>
      </c>
      <c r="BM78" s="15" t="s">
        <v>284</v>
      </c>
      <c r="BN78" s="15">
        <f t="shared" si="74"/>
        <v>1</v>
      </c>
      <c r="BO78" s="15" t="s">
        <v>12</v>
      </c>
      <c r="BP78" s="15">
        <f t="shared" si="75"/>
        <v>1</v>
      </c>
      <c r="BQ78" s="15" t="s">
        <v>282</v>
      </c>
      <c r="BR78" s="15">
        <f t="shared" si="76"/>
        <v>0</v>
      </c>
      <c r="BS78" s="15" t="s">
        <v>283</v>
      </c>
      <c r="BT78" s="15">
        <f t="shared" si="77"/>
        <v>1</v>
      </c>
      <c r="BU78" s="15" t="s">
        <v>285</v>
      </c>
      <c r="BV78" s="15">
        <f t="shared" si="78"/>
        <v>0</v>
      </c>
      <c r="BW78" s="15" t="s">
        <v>282</v>
      </c>
      <c r="BX78" s="15">
        <f t="shared" si="79"/>
        <v>0</v>
      </c>
      <c r="BY78" s="15" t="s">
        <v>12</v>
      </c>
      <c r="BZ78" s="15">
        <f t="shared" si="80"/>
        <v>0</v>
      </c>
      <c r="CA78" s="15" t="s">
        <v>282</v>
      </c>
      <c r="CB78" s="15">
        <f t="shared" si="81"/>
        <v>0</v>
      </c>
      <c r="CC78" s="15" t="s">
        <v>284</v>
      </c>
      <c r="CD78" s="15">
        <f t="shared" si="82"/>
        <v>0</v>
      </c>
      <c r="CE78" s="15" t="s">
        <v>282</v>
      </c>
      <c r="CF78" s="15">
        <f t="shared" si="83"/>
        <v>0</v>
      </c>
      <c r="CG78" s="15" t="s">
        <v>285</v>
      </c>
      <c r="CH78" s="15">
        <f t="shared" si="84"/>
        <v>0</v>
      </c>
      <c r="CI78" s="15">
        <v>4</v>
      </c>
      <c r="CJ78" s="15">
        <v>8</v>
      </c>
      <c r="CK78" s="15">
        <v>3</v>
      </c>
      <c r="CL78" s="15">
        <v>1</v>
      </c>
      <c r="CM78" s="15">
        <v>5</v>
      </c>
      <c r="CN78" s="9">
        <f t="shared" si="43"/>
        <v>14</v>
      </c>
      <c r="CO78" s="15">
        <f t="shared" si="85"/>
        <v>26</v>
      </c>
      <c r="CP78" s="164">
        <f t="shared" si="44"/>
        <v>21</v>
      </c>
      <c r="CQ78" s="165">
        <f>CN78*'DATA GURU'!$C$30+CP78</f>
        <v>45.5</v>
      </c>
      <c r="CR78" s="220" t="str">
        <f>IF(CQ78&gt;='DATA GURU'!$C$20+20,"BAIK SEKALI",IF(CQ78&gt;='DATA GURU'!$C$20,"BAIK ",IF(CQ78&gt;='DATA GURU'!$C$20-10,"CUKUP",IF(CQ78&gt;='DATA GURU'!$C$20-20,"KURANG",IF(CQ78&lt;='DATA GURU'!$C$20-20,"KURANG SEKALI")))))</f>
        <v>CUKUP</v>
      </c>
      <c r="CS78" s="15">
        <v>8</v>
      </c>
    </row>
    <row r="79" spans="1:97" x14ac:dyDescent="0.25">
      <c r="A79" s="1">
        <v>64</v>
      </c>
      <c r="B79" s="167" t="s">
        <v>224</v>
      </c>
      <c r="C79" s="99" t="s">
        <v>75</v>
      </c>
      <c r="D79" s="100" t="s">
        <v>76</v>
      </c>
      <c r="G79" s="15" t="s">
        <v>282</v>
      </c>
      <c r="H79" s="15">
        <f t="shared" si="45"/>
        <v>1</v>
      </c>
      <c r="I79" s="15" t="s">
        <v>283</v>
      </c>
      <c r="J79" s="15">
        <f t="shared" si="46"/>
        <v>1</v>
      </c>
      <c r="K79" s="15" t="s">
        <v>283</v>
      </c>
      <c r="L79" s="15">
        <f t="shared" si="47"/>
        <v>0</v>
      </c>
      <c r="M79" s="15" t="s">
        <v>282</v>
      </c>
      <c r="N79" s="15">
        <f t="shared" si="48"/>
        <v>1</v>
      </c>
      <c r="O79" s="15" t="s">
        <v>285</v>
      </c>
      <c r="P79" s="15">
        <f t="shared" si="49"/>
        <v>0</v>
      </c>
      <c r="Q79" s="15" t="s">
        <v>282</v>
      </c>
      <c r="R79" s="15">
        <f t="shared" si="50"/>
        <v>1</v>
      </c>
      <c r="S79" s="15" t="s">
        <v>12</v>
      </c>
      <c r="T79" s="15">
        <f t="shared" si="51"/>
        <v>0</v>
      </c>
      <c r="U79" s="15" t="s">
        <v>282</v>
      </c>
      <c r="V79" s="15">
        <f t="shared" si="52"/>
        <v>0</v>
      </c>
      <c r="W79" s="15" t="s">
        <v>282</v>
      </c>
      <c r="X79" s="15">
        <f t="shared" si="53"/>
        <v>0</v>
      </c>
      <c r="Y79" s="15" t="s">
        <v>282</v>
      </c>
      <c r="Z79" s="15">
        <f t="shared" si="54"/>
        <v>0</v>
      </c>
      <c r="AA79" s="15" t="s">
        <v>283</v>
      </c>
      <c r="AB79" s="15">
        <f t="shared" si="55"/>
        <v>1</v>
      </c>
      <c r="AC79" s="15" t="s">
        <v>284</v>
      </c>
      <c r="AD79" s="15">
        <f t="shared" si="56"/>
        <v>0</v>
      </c>
      <c r="AE79" s="15" t="s">
        <v>282</v>
      </c>
      <c r="AF79" s="15">
        <f t="shared" si="57"/>
        <v>0</v>
      </c>
      <c r="AG79" s="15" t="s">
        <v>282</v>
      </c>
      <c r="AH79" s="15">
        <f t="shared" si="58"/>
        <v>1</v>
      </c>
      <c r="AI79" s="15" t="s">
        <v>282</v>
      </c>
      <c r="AJ79" s="15">
        <f t="shared" si="59"/>
        <v>0</v>
      </c>
      <c r="AK79" s="15" t="s">
        <v>284</v>
      </c>
      <c r="AL79" s="15">
        <f t="shared" si="60"/>
        <v>1</v>
      </c>
      <c r="AM79" s="15" t="s">
        <v>12</v>
      </c>
      <c r="AN79" s="15">
        <f t="shared" si="61"/>
        <v>1</v>
      </c>
      <c r="AO79" s="15" t="s">
        <v>12</v>
      </c>
      <c r="AP79" s="15">
        <f t="shared" si="62"/>
        <v>0</v>
      </c>
      <c r="AQ79" s="15" t="s">
        <v>12</v>
      </c>
      <c r="AR79" s="15">
        <f t="shared" si="63"/>
        <v>1</v>
      </c>
      <c r="AS79" s="15" t="s">
        <v>283</v>
      </c>
      <c r="AT79" s="15">
        <f t="shared" si="64"/>
        <v>0</v>
      </c>
      <c r="AU79" s="15" t="s">
        <v>282</v>
      </c>
      <c r="AV79" s="15">
        <f t="shared" si="65"/>
        <v>0</v>
      </c>
      <c r="AW79" s="15" t="s">
        <v>12</v>
      </c>
      <c r="AX79" s="15">
        <f t="shared" si="66"/>
        <v>1</v>
      </c>
      <c r="AY79" s="15" t="s">
        <v>284</v>
      </c>
      <c r="AZ79" s="15">
        <f t="shared" si="67"/>
        <v>1</v>
      </c>
      <c r="BA79" s="15" t="s">
        <v>284</v>
      </c>
      <c r="BB79" s="15">
        <f t="shared" si="68"/>
        <v>1</v>
      </c>
      <c r="BC79" s="15" t="s">
        <v>12</v>
      </c>
      <c r="BD79" s="15">
        <f t="shared" si="69"/>
        <v>1</v>
      </c>
      <c r="BE79" s="15" t="s">
        <v>284</v>
      </c>
      <c r="BF79" s="15">
        <f t="shared" si="70"/>
        <v>1</v>
      </c>
      <c r="BG79" s="15" t="s">
        <v>12</v>
      </c>
      <c r="BH79" s="15">
        <f t="shared" si="71"/>
        <v>0</v>
      </c>
      <c r="BI79" s="15" t="s">
        <v>282</v>
      </c>
      <c r="BJ79" s="15">
        <f t="shared" si="72"/>
        <v>1</v>
      </c>
      <c r="BK79" s="15" t="s">
        <v>284</v>
      </c>
      <c r="BL79" s="15">
        <f t="shared" si="73"/>
        <v>0</v>
      </c>
      <c r="BM79" s="15" t="s">
        <v>284</v>
      </c>
      <c r="BN79" s="15">
        <f t="shared" si="74"/>
        <v>1</v>
      </c>
      <c r="BO79" s="15" t="s">
        <v>12</v>
      </c>
      <c r="BP79" s="15">
        <f t="shared" si="75"/>
        <v>1</v>
      </c>
      <c r="BQ79" s="15" t="s">
        <v>12</v>
      </c>
      <c r="BR79" s="15">
        <f t="shared" si="76"/>
        <v>0</v>
      </c>
      <c r="BS79" s="15" t="s">
        <v>283</v>
      </c>
      <c r="BT79" s="15">
        <f t="shared" si="77"/>
        <v>1</v>
      </c>
      <c r="BU79" s="15" t="s">
        <v>12</v>
      </c>
      <c r="BV79" s="15">
        <f t="shared" si="78"/>
        <v>1</v>
      </c>
      <c r="BW79" s="15" t="s">
        <v>282</v>
      </c>
      <c r="BX79" s="15">
        <f t="shared" si="79"/>
        <v>0</v>
      </c>
      <c r="BY79" s="15" t="s">
        <v>283</v>
      </c>
      <c r="BZ79" s="15">
        <f t="shared" si="80"/>
        <v>0</v>
      </c>
      <c r="CA79" s="15" t="s">
        <v>285</v>
      </c>
      <c r="CB79" s="15">
        <f t="shared" si="81"/>
        <v>0</v>
      </c>
      <c r="CC79" s="15" t="s">
        <v>284</v>
      </c>
      <c r="CD79" s="15">
        <f t="shared" si="82"/>
        <v>0</v>
      </c>
      <c r="CE79" s="15" t="s">
        <v>12</v>
      </c>
      <c r="CF79" s="15">
        <f t="shared" si="83"/>
        <v>1</v>
      </c>
      <c r="CG79" s="15" t="s">
        <v>285</v>
      </c>
      <c r="CH79" s="15">
        <f t="shared" si="84"/>
        <v>0</v>
      </c>
      <c r="CI79" s="15">
        <v>4</v>
      </c>
      <c r="CJ79" s="15">
        <v>8</v>
      </c>
      <c r="CK79" s="15">
        <v>3</v>
      </c>
      <c r="CL79" s="15">
        <v>1</v>
      </c>
      <c r="CM79" s="15">
        <v>5</v>
      </c>
      <c r="CN79" s="9">
        <f t="shared" si="43"/>
        <v>20</v>
      </c>
      <c r="CO79" s="15">
        <f t="shared" si="85"/>
        <v>20</v>
      </c>
      <c r="CP79" s="164">
        <f t="shared" si="44"/>
        <v>21</v>
      </c>
      <c r="CQ79" s="165">
        <f>CN79*'DATA GURU'!$C$30+CP79</f>
        <v>56</v>
      </c>
      <c r="CR79" s="220" t="str">
        <f>IF(CQ79&gt;='DATA GURU'!$C$20+20,"BAIK SEKALI",IF(CQ79&gt;='DATA GURU'!$C$20,"BAIK ",IF(CQ79&gt;='DATA GURU'!$C$20-10,"CUKUP",IF(CQ79&gt;='DATA GURU'!$C$20-20,"KURANG",IF(CQ79&lt;='DATA GURU'!$C$20-20,"KURANG SEKALI")))))</f>
        <v xml:space="preserve">BAIK </v>
      </c>
      <c r="CS79" s="15">
        <v>8</v>
      </c>
    </row>
    <row r="80" spans="1:97" x14ac:dyDescent="0.25">
      <c r="A80" s="3">
        <v>65</v>
      </c>
      <c r="B80" s="167" t="s">
        <v>225</v>
      </c>
      <c r="C80" s="99" t="s">
        <v>75</v>
      </c>
      <c r="D80" s="100" t="s">
        <v>76</v>
      </c>
      <c r="G80" s="15" t="s">
        <v>282</v>
      </c>
      <c r="H80" s="15">
        <f t="shared" si="45"/>
        <v>1</v>
      </c>
      <c r="I80" s="15" t="s">
        <v>282</v>
      </c>
      <c r="J80" s="15">
        <f t="shared" si="46"/>
        <v>0</v>
      </c>
      <c r="K80" s="15" t="s">
        <v>285</v>
      </c>
      <c r="L80" s="15">
        <f t="shared" si="47"/>
        <v>0</v>
      </c>
      <c r="M80" s="15" t="s">
        <v>282</v>
      </c>
      <c r="N80" s="15">
        <f t="shared" si="48"/>
        <v>1</v>
      </c>
      <c r="O80" s="15" t="s">
        <v>12</v>
      </c>
      <c r="P80" s="15">
        <f t="shared" si="49"/>
        <v>1</v>
      </c>
      <c r="Q80" s="15" t="s">
        <v>12</v>
      </c>
      <c r="R80" s="15">
        <f t="shared" si="50"/>
        <v>0</v>
      </c>
      <c r="S80" s="15" t="s">
        <v>285</v>
      </c>
      <c r="T80" s="15">
        <f t="shared" si="51"/>
        <v>1</v>
      </c>
      <c r="U80" s="15" t="s">
        <v>285</v>
      </c>
      <c r="V80" s="15">
        <f t="shared" si="52"/>
        <v>1</v>
      </c>
      <c r="W80" s="15" t="s">
        <v>283</v>
      </c>
      <c r="X80" s="15">
        <f t="shared" si="53"/>
        <v>1</v>
      </c>
      <c r="Y80" s="15" t="s">
        <v>284</v>
      </c>
      <c r="Z80" s="15">
        <f t="shared" si="54"/>
        <v>1</v>
      </c>
      <c r="AA80" s="15" t="s">
        <v>283</v>
      </c>
      <c r="AB80" s="15">
        <f t="shared" si="55"/>
        <v>1</v>
      </c>
      <c r="AC80" s="15" t="s">
        <v>284</v>
      </c>
      <c r="AD80" s="15">
        <f t="shared" si="56"/>
        <v>0</v>
      </c>
      <c r="AE80" s="15" t="s">
        <v>283</v>
      </c>
      <c r="AF80" s="15">
        <f t="shared" si="57"/>
        <v>0</v>
      </c>
      <c r="AG80" s="15" t="s">
        <v>282</v>
      </c>
      <c r="AH80" s="15">
        <f t="shared" si="58"/>
        <v>1</v>
      </c>
      <c r="AI80" s="15" t="s">
        <v>285</v>
      </c>
      <c r="AJ80" s="15">
        <f t="shared" si="59"/>
        <v>1</v>
      </c>
      <c r="AK80" s="15" t="s">
        <v>283</v>
      </c>
      <c r="AL80" s="15">
        <f t="shared" si="60"/>
        <v>0</v>
      </c>
      <c r="AM80" s="15" t="s">
        <v>12</v>
      </c>
      <c r="AN80" s="15">
        <f t="shared" si="61"/>
        <v>1</v>
      </c>
      <c r="AO80" s="15" t="s">
        <v>282</v>
      </c>
      <c r="AP80" s="15">
        <f t="shared" si="62"/>
        <v>0</v>
      </c>
      <c r="AQ80" s="15" t="s">
        <v>12</v>
      </c>
      <c r="AR80" s="15">
        <f t="shared" si="63"/>
        <v>1</v>
      </c>
      <c r="AS80" s="15" t="s">
        <v>12</v>
      </c>
      <c r="AT80" s="15">
        <f t="shared" si="64"/>
        <v>1</v>
      </c>
      <c r="AU80" s="15" t="s">
        <v>284</v>
      </c>
      <c r="AV80" s="15">
        <f t="shared" si="65"/>
        <v>0</v>
      </c>
      <c r="AW80" s="15" t="s">
        <v>12</v>
      </c>
      <c r="AX80" s="15">
        <f t="shared" si="66"/>
        <v>1</v>
      </c>
      <c r="AY80" s="15" t="s">
        <v>283</v>
      </c>
      <c r="AZ80" s="15">
        <f t="shared" si="67"/>
        <v>0</v>
      </c>
      <c r="BA80" s="15" t="s">
        <v>284</v>
      </c>
      <c r="BB80" s="15">
        <f t="shared" si="68"/>
        <v>1</v>
      </c>
      <c r="BC80" s="15" t="s">
        <v>282</v>
      </c>
      <c r="BD80" s="15">
        <f t="shared" si="69"/>
        <v>0</v>
      </c>
      <c r="BE80" s="15" t="s">
        <v>284</v>
      </c>
      <c r="BF80" s="15">
        <f t="shared" si="70"/>
        <v>1</v>
      </c>
      <c r="BG80" s="15" t="s">
        <v>285</v>
      </c>
      <c r="BH80" s="15">
        <f t="shared" si="71"/>
        <v>1</v>
      </c>
      <c r="BI80" s="15" t="s">
        <v>12</v>
      </c>
      <c r="BJ80" s="15">
        <f t="shared" si="72"/>
        <v>0</v>
      </c>
      <c r="BK80" s="15" t="s">
        <v>282</v>
      </c>
      <c r="BL80" s="15">
        <f t="shared" si="73"/>
        <v>0</v>
      </c>
      <c r="BM80" s="15" t="s">
        <v>284</v>
      </c>
      <c r="BN80" s="15">
        <f t="shared" si="74"/>
        <v>1</v>
      </c>
      <c r="BO80" s="15" t="s">
        <v>283</v>
      </c>
      <c r="BP80" s="15">
        <f t="shared" si="75"/>
        <v>0</v>
      </c>
      <c r="BQ80" s="15" t="s">
        <v>283</v>
      </c>
      <c r="BR80" s="15">
        <f t="shared" si="76"/>
        <v>1</v>
      </c>
      <c r="BS80" s="15" t="s">
        <v>283</v>
      </c>
      <c r="BT80" s="15">
        <f t="shared" si="77"/>
        <v>1</v>
      </c>
      <c r="BU80" s="15" t="s">
        <v>12</v>
      </c>
      <c r="BV80" s="15">
        <f t="shared" si="78"/>
        <v>1</v>
      </c>
      <c r="BW80" s="15" t="s">
        <v>282</v>
      </c>
      <c r="BX80" s="15">
        <f t="shared" si="79"/>
        <v>0</v>
      </c>
      <c r="BY80" s="15" t="s">
        <v>284</v>
      </c>
      <c r="BZ80" s="15">
        <f t="shared" si="80"/>
        <v>0</v>
      </c>
      <c r="CA80" s="15" t="s">
        <v>284</v>
      </c>
      <c r="CB80" s="15">
        <f t="shared" si="81"/>
        <v>1</v>
      </c>
      <c r="CC80" s="15" t="s">
        <v>282</v>
      </c>
      <c r="CD80" s="15">
        <f t="shared" si="82"/>
        <v>1</v>
      </c>
      <c r="CE80" s="15" t="s">
        <v>12</v>
      </c>
      <c r="CF80" s="15">
        <f t="shared" si="83"/>
        <v>1</v>
      </c>
      <c r="CG80" s="15" t="s">
        <v>282</v>
      </c>
      <c r="CH80" s="15">
        <f t="shared" si="84"/>
        <v>0</v>
      </c>
      <c r="CI80" s="15">
        <v>3</v>
      </c>
      <c r="CJ80" s="15">
        <v>7</v>
      </c>
      <c r="CK80" s="15">
        <v>3</v>
      </c>
      <c r="CL80" s="15">
        <v>1</v>
      </c>
      <c r="CM80" s="15">
        <v>5</v>
      </c>
      <c r="CN80" s="9">
        <f t="shared" si="43"/>
        <v>24</v>
      </c>
      <c r="CO80" s="15">
        <f t="shared" si="85"/>
        <v>16</v>
      </c>
      <c r="CP80" s="164">
        <f t="shared" si="44"/>
        <v>19</v>
      </c>
      <c r="CQ80" s="165">
        <f>CN80*'DATA GURU'!$C$30+CP80</f>
        <v>61</v>
      </c>
      <c r="CR80" s="220" t="str">
        <f>IF(CQ80&gt;='DATA GURU'!$C$20+20,"BAIK SEKALI",IF(CQ80&gt;='DATA GURU'!$C$20,"BAIK ",IF(CQ80&gt;='DATA GURU'!$C$20-10,"CUKUP",IF(CQ80&gt;='DATA GURU'!$C$20-20,"KURANG",IF(CQ80&lt;='DATA GURU'!$C$20-20,"KURANG SEKALI")))))</f>
        <v xml:space="preserve">BAIK </v>
      </c>
      <c r="CS80" s="15">
        <v>8</v>
      </c>
    </row>
    <row r="81" spans="1:97" x14ac:dyDescent="0.25">
      <c r="A81" s="1">
        <v>66</v>
      </c>
      <c r="B81" s="167" t="s">
        <v>226</v>
      </c>
      <c r="C81" s="99" t="s">
        <v>75</v>
      </c>
      <c r="D81" s="100" t="s">
        <v>76</v>
      </c>
      <c r="G81" s="15" t="s">
        <v>282</v>
      </c>
      <c r="H81" s="15">
        <f t="shared" si="45"/>
        <v>1</v>
      </c>
      <c r="I81" s="15" t="s">
        <v>283</v>
      </c>
      <c r="J81" s="15">
        <f t="shared" si="46"/>
        <v>1</v>
      </c>
      <c r="K81" s="15" t="s">
        <v>283</v>
      </c>
      <c r="L81" s="15">
        <f t="shared" si="47"/>
        <v>0</v>
      </c>
      <c r="M81" s="15" t="s">
        <v>282</v>
      </c>
      <c r="N81" s="15">
        <f t="shared" si="48"/>
        <v>1</v>
      </c>
      <c r="O81" s="15" t="s">
        <v>285</v>
      </c>
      <c r="P81" s="15">
        <f t="shared" si="49"/>
        <v>0</v>
      </c>
      <c r="Q81" s="15" t="s">
        <v>12</v>
      </c>
      <c r="R81" s="15">
        <f t="shared" si="50"/>
        <v>0</v>
      </c>
      <c r="S81" s="15" t="s">
        <v>12</v>
      </c>
      <c r="T81" s="15">
        <f t="shared" si="51"/>
        <v>0</v>
      </c>
      <c r="U81" s="15" t="s">
        <v>285</v>
      </c>
      <c r="V81" s="15">
        <f t="shared" si="52"/>
        <v>1</v>
      </c>
      <c r="W81" s="15" t="s">
        <v>282</v>
      </c>
      <c r="X81" s="15">
        <f t="shared" si="53"/>
        <v>0</v>
      </c>
      <c r="Y81" s="15" t="s">
        <v>12</v>
      </c>
      <c r="Z81" s="15">
        <f t="shared" si="54"/>
        <v>0</v>
      </c>
      <c r="AA81" s="15" t="s">
        <v>283</v>
      </c>
      <c r="AB81" s="15">
        <f t="shared" si="55"/>
        <v>1</v>
      </c>
      <c r="AC81" s="15" t="s">
        <v>282</v>
      </c>
      <c r="AD81" s="15">
        <f t="shared" si="56"/>
        <v>1</v>
      </c>
      <c r="AE81" s="15" t="s">
        <v>282</v>
      </c>
      <c r="AF81" s="15">
        <f t="shared" si="57"/>
        <v>0</v>
      </c>
      <c r="AG81" s="15" t="s">
        <v>282</v>
      </c>
      <c r="AH81" s="15">
        <f t="shared" si="58"/>
        <v>1</v>
      </c>
      <c r="AI81" s="15" t="s">
        <v>285</v>
      </c>
      <c r="AJ81" s="15">
        <f t="shared" si="59"/>
        <v>1</v>
      </c>
      <c r="AK81" s="15" t="s">
        <v>12</v>
      </c>
      <c r="AL81" s="15">
        <f t="shared" si="60"/>
        <v>0</v>
      </c>
      <c r="AM81" s="15" t="s">
        <v>12</v>
      </c>
      <c r="AN81" s="15">
        <f t="shared" si="61"/>
        <v>1</v>
      </c>
      <c r="AO81" s="15" t="s">
        <v>12</v>
      </c>
      <c r="AP81" s="15">
        <f t="shared" si="62"/>
        <v>0</v>
      </c>
      <c r="AQ81" s="15" t="s">
        <v>12</v>
      </c>
      <c r="AR81" s="15">
        <f t="shared" si="63"/>
        <v>1</v>
      </c>
      <c r="AS81" s="15" t="s">
        <v>285</v>
      </c>
      <c r="AT81" s="15">
        <f t="shared" si="64"/>
        <v>0</v>
      </c>
      <c r="AU81" s="15" t="s">
        <v>12</v>
      </c>
      <c r="AV81" s="15">
        <f t="shared" si="65"/>
        <v>1</v>
      </c>
      <c r="AW81" s="15" t="s">
        <v>12</v>
      </c>
      <c r="AX81" s="15">
        <f t="shared" si="66"/>
        <v>1</v>
      </c>
      <c r="AY81" s="15" t="s">
        <v>284</v>
      </c>
      <c r="AZ81" s="15">
        <f t="shared" si="67"/>
        <v>1</v>
      </c>
      <c r="BA81" s="15" t="s">
        <v>284</v>
      </c>
      <c r="BB81" s="15">
        <f t="shared" si="68"/>
        <v>1</v>
      </c>
      <c r="BC81" s="15" t="s">
        <v>12</v>
      </c>
      <c r="BD81" s="15">
        <f t="shared" si="69"/>
        <v>1</v>
      </c>
      <c r="BE81" s="15" t="s">
        <v>284</v>
      </c>
      <c r="BF81" s="15">
        <f t="shared" si="70"/>
        <v>1</v>
      </c>
      <c r="BG81" s="15" t="s">
        <v>285</v>
      </c>
      <c r="BH81" s="15">
        <f t="shared" si="71"/>
        <v>1</v>
      </c>
      <c r="BI81" s="15" t="s">
        <v>282</v>
      </c>
      <c r="BJ81" s="15">
        <f t="shared" si="72"/>
        <v>1</v>
      </c>
      <c r="BK81" s="15" t="s">
        <v>12</v>
      </c>
      <c r="BL81" s="15">
        <f t="shared" si="73"/>
        <v>0</v>
      </c>
      <c r="BM81" s="15" t="s">
        <v>284</v>
      </c>
      <c r="BN81" s="15">
        <f t="shared" si="74"/>
        <v>1</v>
      </c>
      <c r="BO81" s="15" t="s">
        <v>12</v>
      </c>
      <c r="BP81" s="15">
        <f t="shared" si="75"/>
        <v>1</v>
      </c>
      <c r="BQ81" s="15" t="s">
        <v>283</v>
      </c>
      <c r="BR81" s="15">
        <f t="shared" si="76"/>
        <v>1</v>
      </c>
      <c r="BS81" s="15" t="s">
        <v>283</v>
      </c>
      <c r="BT81" s="15">
        <f t="shared" si="77"/>
        <v>1</v>
      </c>
      <c r="BU81" s="15" t="s">
        <v>12</v>
      </c>
      <c r="BV81" s="15">
        <f t="shared" si="78"/>
        <v>1</v>
      </c>
      <c r="BW81" s="15" t="s">
        <v>282</v>
      </c>
      <c r="BX81" s="15">
        <f t="shared" si="79"/>
        <v>0</v>
      </c>
      <c r="BY81" s="15" t="s">
        <v>282</v>
      </c>
      <c r="BZ81" s="15">
        <f t="shared" si="80"/>
        <v>1</v>
      </c>
      <c r="CA81" s="15" t="s">
        <v>284</v>
      </c>
      <c r="CB81" s="15">
        <f t="shared" si="81"/>
        <v>1</v>
      </c>
      <c r="CC81" s="15" t="s">
        <v>285</v>
      </c>
      <c r="CD81" s="15">
        <f t="shared" si="82"/>
        <v>0</v>
      </c>
      <c r="CE81" s="15" t="s">
        <v>12</v>
      </c>
      <c r="CF81" s="15">
        <f t="shared" si="83"/>
        <v>1</v>
      </c>
      <c r="CG81" s="15" t="s">
        <v>282</v>
      </c>
      <c r="CH81" s="15">
        <f t="shared" si="84"/>
        <v>0</v>
      </c>
      <c r="CI81" s="15">
        <v>2</v>
      </c>
      <c r="CJ81" s="15">
        <v>8</v>
      </c>
      <c r="CK81" s="15">
        <v>3</v>
      </c>
      <c r="CL81" s="15">
        <v>1</v>
      </c>
      <c r="CM81" s="15">
        <v>5</v>
      </c>
      <c r="CN81" s="9">
        <f t="shared" si="43"/>
        <v>26</v>
      </c>
      <c r="CO81" s="15">
        <f t="shared" si="85"/>
        <v>14</v>
      </c>
      <c r="CP81" s="164">
        <f t="shared" si="44"/>
        <v>19</v>
      </c>
      <c r="CQ81" s="165">
        <f>CN81*'DATA GURU'!$C$30+CP81</f>
        <v>64.5</v>
      </c>
      <c r="CR81" s="220" t="str">
        <f>IF(CQ81&gt;='DATA GURU'!$C$20+20,"BAIK SEKALI",IF(CQ81&gt;='DATA GURU'!$C$20,"BAIK ",IF(CQ81&gt;='DATA GURU'!$C$20-10,"CUKUP",IF(CQ81&gt;='DATA GURU'!$C$20-20,"KURANG",IF(CQ81&lt;='DATA GURU'!$C$20-20,"KURANG SEKALI")))))</f>
        <v xml:space="preserve">BAIK </v>
      </c>
      <c r="CS81" s="15">
        <v>8</v>
      </c>
    </row>
    <row r="82" spans="1:97" x14ac:dyDescent="0.25">
      <c r="A82" s="3">
        <v>67</v>
      </c>
      <c r="B82" s="167" t="s">
        <v>227</v>
      </c>
      <c r="C82" s="99" t="s">
        <v>75</v>
      </c>
      <c r="D82" s="100" t="s">
        <v>76</v>
      </c>
      <c r="G82" s="15" t="s">
        <v>282</v>
      </c>
      <c r="H82" s="15">
        <f t="shared" si="45"/>
        <v>1</v>
      </c>
      <c r="I82" s="15" t="s">
        <v>283</v>
      </c>
      <c r="J82" s="15">
        <f t="shared" si="46"/>
        <v>1</v>
      </c>
      <c r="K82" s="15" t="s">
        <v>283</v>
      </c>
      <c r="L82" s="15">
        <f t="shared" si="47"/>
        <v>0</v>
      </c>
      <c r="M82" s="15" t="s">
        <v>282</v>
      </c>
      <c r="N82" s="15">
        <f t="shared" si="48"/>
        <v>1</v>
      </c>
      <c r="O82" s="15" t="s">
        <v>284</v>
      </c>
      <c r="P82" s="15">
        <f t="shared" si="49"/>
        <v>0</v>
      </c>
      <c r="Q82" s="15" t="s">
        <v>12</v>
      </c>
      <c r="R82" s="15">
        <f t="shared" si="50"/>
        <v>0</v>
      </c>
      <c r="S82" s="15" t="s">
        <v>283</v>
      </c>
      <c r="T82" s="15">
        <f t="shared" si="51"/>
        <v>0</v>
      </c>
      <c r="U82" s="15" t="s">
        <v>284</v>
      </c>
      <c r="V82" s="15">
        <f t="shared" si="52"/>
        <v>0</v>
      </c>
      <c r="W82" s="15" t="s">
        <v>283</v>
      </c>
      <c r="X82" s="15">
        <f t="shared" si="53"/>
        <v>1</v>
      </c>
      <c r="Y82" s="15" t="s">
        <v>12</v>
      </c>
      <c r="Z82" s="15">
        <f t="shared" si="54"/>
        <v>0</v>
      </c>
      <c r="AA82" s="15" t="s">
        <v>283</v>
      </c>
      <c r="AB82" s="15">
        <f t="shared" si="55"/>
        <v>1</v>
      </c>
      <c r="AC82" s="15" t="s">
        <v>282</v>
      </c>
      <c r="AD82" s="15">
        <f t="shared" si="56"/>
        <v>1</v>
      </c>
      <c r="AE82" s="15" t="s">
        <v>283</v>
      </c>
      <c r="AF82" s="15">
        <f t="shared" si="57"/>
        <v>0</v>
      </c>
      <c r="AG82" s="15" t="s">
        <v>285</v>
      </c>
      <c r="AH82" s="15">
        <f t="shared" si="58"/>
        <v>0</v>
      </c>
      <c r="AI82" s="15" t="s">
        <v>285</v>
      </c>
      <c r="AJ82" s="15">
        <f t="shared" si="59"/>
        <v>1</v>
      </c>
      <c r="AK82" s="15" t="s">
        <v>284</v>
      </c>
      <c r="AL82" s="15">
        <f t="shared" si="60"/>
        <v>1</v>
      </c>
      <c r="AM82" s="15" t="s">
        <v>12</v>
      </c>
      <c r="AN82" s="15">
        <f t="shared" si="61"/>
        <v>1</v>
      </c>
      <c r="AO82" s="15" t="s">
        <v>283</v>
      </c>
      <c r="AP82" s="15">
        <f t="shared" si="62"/>
        <v>1</v>
      </c>
      <c r="AQ82" s="15" t="s">
        <v>12</v>
      </c>
      <c r="AR82" s="15">
        <f t="shared" si="63"/>
        <v>1</v>
      </c>
      <c r="AS82" s="15" t="s">
        <v>12</v>
      </c>
      <c r="AT82" s="15">
        <f t="shared" si="64"/>
        <v>1</v>
      </c>
      <c r="AU82" s="15" t="s">
        <v>284</v>
      </c>
      <c r="AV82" s="15">
        <f t="shared" si="65"/>
        <v>0</v>
      </c>
      <c r="AW82" s="15" t="s">
        <v>12</v>
      </c>
      <c r="AX82" s="15">
        <f t="shared" si="66"/>
        <v>1</v>
      </c>
      <c r="AY82" s="15" t="s">
        <v>284</v>
      </c>
      <c r="AZ82" s="15">
        <f t="shared" si="67"/>
        <v>1</v>
      </c>
      <c r="BA82" s="15" t="s">
        <v>284</v>
      </c>
      <c r="BB82" s="15">
        <f t="shared" si="68"/>
        <v>1</v>
      </c>
      <c r="BC82" s="15" t="s">
        <v>283</v>
      </c>
      <c r="BD82" s="15">
        <f t="shared" si="69"/>
        <v>0</v>
      </c>
      <c r="BE82" s="15" t="s">
        <v>284</v>
      </c>
      <c r="BF82" s="15">
        <f t="shared" si="70"/>
        <v>1</v>
      </c>
      <c r="BG82" s="15" t="s">
        <v>282</v>
      </c>
      <c r="BH82" s="15">
        <f t="shared" si="71"/>
        <v>0</v>
      </c>
      <c r="BI82" s="15" t="s">
        <v>282</v>
      </c>
      <c r="BJ82" s="15">
        <f t="shared" si="72"/>
        <v>1</v>
      </c>
      <c r="BK82" s="15" t="s">
        <v>284</v>
      </c>
      <c r="BL82" s="15">
        <f t="shared" si="73"/>
        <v>0</v>
      </c>
      <c r="BM82" s="15" t="s">
        <v>284</v>
      </c>
      <c r="BN82" s="15">
        <f t="shared" si="74"/>
        <v>1</v>
      </c>
      <c r="BO82" s="15" t="s">
        <v>12</v>
      </c>
      <c r="BP82" s="15">
        <f t="shared" si="75"/>
        <v>1</v>
      </c>
      <c r="BQ82" s="15" t="s">
        <v>283</v>
      </c>
      <c r="BR82" s="15">
        <f t="shared" si="76"/>
        <v>1</v>
      </c>
      <c r="BS82" s="15" t="s">
        <v>283</v>
      </c>
      <c r="BT82" s="15">
        <f t="shared" si="77"/>
        <v>1</v>
      </c>
      <c r="BU82" s="15" t="s">
        <v>12</v>
      </c>
      <c r="BV82" s="15">
        <f t="shared" si="78"/>
        <v>1</v>
      </c>
      <c r="BW82" s="15" t="s">
        <v>285</v>
      </c>
      <c r="BX82" s="15">
        <f t="shared" si="79"/>
        <v>1</v>
      </c>
      <c r="BY82" s="15" t="s">
        <v>282</v>
      </c>
      <c r="BZ82" s="15">
        <f t="shared" si="80"/>
        <v>1</v>
      </c>
      <c r="CA82" s="15" t="s">
        <v>284</v>
      </c>
      <c r="CB82" s="15">
        <f t="shared" si="81"/>
        <v>1</v>
      </c>
      <c r="CC82" s="15" t="s">
        <v>285</v>
      </c>
      <c r="CD82" s="15">
        <f t="shared" si="82"/>
        <v>0</v>
      </c>
      <c r="CE82" s="15" t="s">
        <v>12</v>
      </c>
      <c r="CF82" s="15">
        <f t="shared" si="83"/>
        <v>1</v>
      </c>
      <c r="CG82" s="15" t="s">
        <v>12</v>
      </c>
      <c r="CH82" s="15">
        <f t="shared" si="84"/>
        <v>1</v>
      </c>
      <c r="CI82" s="15">
        <v>3</v>
      </c>
      <c r="CJ82" s="15">
        <v>7</v>
      </c>
      <c r="CK82" s="15">
        <v>3</v>
      </c>
      <c r="CL82" s="15">
        <v>0</v>
      </c>
      <c r="CM82" s="15">
        <v>4</v>
      </c>
      <c r="CN82" s="9">
        <f t="shared" si="43"/>
        <v>27</v>
      </c>
      <c r="CO82" s="15">
        <f t="shared" si="85"/>
        <v>13</v>
      </c>
      <c r="CP82" s="164">
        <f t="shared" si="44"/>
        <v>17</v>
      </c>
      <c r="CQ82" s="165">
        <f>CN82*'DATA GURU'!$C$30+CP82</f>
        <v>64.25</v>
      </c>
      <c r="CR82" s="220" t="str">
        <f>IF(CQ82&gt;='DATA GURU'!$C$20+20,"BAIK SEKALI",IF(CQ82&gt;='DATA GURU'!$C$20,"BAIK ",IF(CQ82&gt;='DATA GURU'!$C$20-10,"CUKUP",IF(CQ82&gt;='DATA GURU'!$C$20-20,"KURANG",IF(CQ82&lt;='DATA GURU'!$C$20-20,"KURANG SEKALI")))))</f>
        <v xml:space="preserve">BAIK </v>
      </c>
      <c r="CS82" s="15">
        <v>8</v>
      </c>
    </row>
    <row r="83" spans="1:97" x14ac:dyDescent="0.25">
      <c r="A83" s="1">
        <v>68</v>
      </c>
      <c r="B83" s="169" t="s">
        <v>228</v>
      </c>
      <c r="C83" s="99" t="s">
        <v>75</v>
      </c>
      <c r="D83" s="100" t="s">
        <v>76</v>
      </c>
      <c r="G83" s="15" t="s">
        <v>282</v>
      </c>
      <c r="H83" s="15">
        <f t="shared" si="45"/>
        <v>1</v>
      </c>
      <c r="I83" s="15" t="s">
        <v>282</v>
      </c>
      <c r="J83" s="15">
        <f t="shared" si="46"/>
        <v>0</v>
      </c>
      <c r="K83" s="15" t="s">
        <v>284</v>
      </c>
      <c r="L83" s="15">
        <f t="shared" si="47"/>
        <v>1</v>
      </c>
      <c r="M83" s="15" t="s">
        <v>282</v>
      </c>
      <c r="N83" s="15">
        <f t="shared" si="48"/>
        <v>1</v>
      </c>
      <c r="O83" s="15" t="s">
        <v>285</v>
      </c>
      <c r="P83" s="15">
        <f t="shared" si="49"/>
        <v>0</v>
      </c>
      <c r="Q83" s="15" t="s">
        <v>282</v>
      </c>
      <c r="R83" s="15">
        <f t="shared" si="50"/>
        <v>1</v>
      </c>
      <c r="S83" s="15" t="s">
        <v>282</v>
      </c>
      <c r="T83" s="15">
        <f t="shared" si="51"/>
        <v>0</v>
      </c>
      <c r="U83" s="15" t="s">
        <v>282</v>
      </c>
      <c r="V83" s="15">
        <f t="shared" si="52"/>
        <v>0</v>
      </c>
      <c r="W83" s="15" t="s">
        <v>285</v>
      </c>
      <c r="X83" s="15">
        <f t="shared" si="53"/>
        <v>0</v>
      </c>
      <c r="Y83" s="15" t="s">
        <v>282</v>
      </c>
      <c r="Z83" s="15">
        <f t="shared" si="54"/>
        <v>0</v>
      </c>
      <c r="AA83" s="15" t="s">
        <v>283</v>
      </c>
      <c r="AB83" s="15">
        <f t="shared" si="55"/>
        <v>1</v>
      </c>
      <c r="AC83" s="15" t="s">
        <v>12</v>
      </c>
      <c r="AD83" s="15">
        <f t="shared" si="56"/>
        <v>0</v>
      </c>
      <c r="AE83" s="15" t="s">
        <v>283</v>
      </c>
      <c r="AF83" s="15">
        <f t="shared" si="57"/>
        <v>0</v>
      </c>
      <c r="AG83" s="15" t="s">
        <v>282</v>
      </c>
      <c r="AH83" s="15">
        <f t="shared" si="58"/>
        <v>1</v>
      </c>
      <c r="AI83" s="15" t="s">
        <v>285</v>
      </c>
      <c r="AJ83" s="15">
        <f t="shared" si="59"/>
        <v>1</v>
      </c>
      <c r="AK83" s="15" t="s">
        <v>283</v>
      </c>
      <c r="AL83" s="15">
        <f t="shared" si="60"/>
        <v>0</v>
      </c>
      <c r="AM83" s="15" t="s">
        <v>12</v>
      </c>
      <c r="AN83" s="15">
        <f t="shared" si="61"/>
        <v>1</v>
      </c>
      <c r="AO83" s="15" t="s">
        <v>283</v>
      </c>
      <c r="AP83" s="15">
        <f t="shared" si="62"/>
        <v>1</v>
      </c>
      <c r="AQ83" s="15" t="s">
        <v>12</v>
      </c>
      <c r="AR83" s="15">
        <f t="shared" si="63"/>
        <v>1</v>
      </c>
      <c r="AS83" s="15" t="s">
        <v>282</v>
      </c>
      <c r="AT83" s="15">
        <f t="shared" si="64"/>
        <v>0</v>
      </c>
      <c r="AU83" s="15" t="s">
        <v>282</v>
      </c>
      <c r="AV83" s="15">
        <f t="shared" si="65"/>
        <v>0</v>
      </c>
      <c r="AW83" s="15" t="s">
        <v>12</v>
      </c>
      <c r="AX83" s="15">
        <f t="shared" si="66"/>
        <v>1</v>
      </c>
      <c r="AY83" s="15" t="s">
        <v>284</v>
      </c>
      <c r="AZ83" s="15">
        <f t="shared" si="67"/>
        <v>1</v>
      </c>
      <c r="BA83" s="15" t="s">
        <v>284</v>
      </c>
      <c r="BB83" s="15">
        <f t="shared" si="68"/>
        <v>1</v>
      </c>
      <c r="BC83" s="15" t="s">
        <v>12</v>
      </c>
      <c r="BD83" s="15">
        <f t="shared" si="69"/>
        <v>1</v>
      </c>
      <c r="BE83" s="15" t="s">
        <v>284</v>
      </c>
      <c r="BF83" s="15">
        <f t="shared" si="70"/>
        <v>1</v>
      </c>
      <c r="BG83" s="15" t="s">
        <v>282</v>
      </c>
      <c r="BH83" s="15">
        <f t="shared" si="71"/>
        <v>0</v>
      </c>
      <c r="BI83" s="15" t="s">
        <v>285</v>
      </c>
      <c r="BJ83" s="15">
        <f t="shared" si="72"/>
        <v>0</v>
      </c>
      <c r="BK83" s="15" t="s">
        <v>284</v>
      </c>
      <c r="BL83" s="15">
        <f t="shared" si="73"/>
        <v>0</v>
      </c>
      <c r="BM83" s="15" t="s">
        <v>284</v>
      </c>
      <c r="BN83" s="15">
        <f t="shared" si="74"/>
        <v>1</v>
      </c>
      <c r="BO83" s="15" t="s">
        <v>12</v>
      </c>
      <c r="BP83" s="15">
        <f t="shared" si="75"/>
        <v>1</v>
      </c>
      <c r="BQ83" s="15" t="s">
        <v>284</v>
      </c>
      <c r="BR83" s="15">
        <f t="shared" si="76"/>
        <v>0</v>
      </c>
      <c r="BS83" s="15" t="s">
        <v>283</v>
      </c>
      <c r="BT83" s="15">
        <f t="shared" si="77"/>
        <v>1</v>
      </c>
      <c r="BU83" s="15" t="s">
        <v>282</v>
      </c>
      <c r="BV83" s="15">
        <f t="shared" si="78"/>
        <v>0</v>
      </c>
      <c r="BW83" s="15" t="s">
        <v>285</v>
      </c>
      <c r="BX83" s="15">
        <f t="shared" si="79"/>
        <v>1</v>
      </c>
      <c r="BY83" s="15" t="s">
        <v>12</v>
      </c>
      <c r="BZ83" s="15">
        <f t="shared" si="80"/>
        <v>0</v>
      </c>
      <c r="CA83" s="15" t="s">
        <v>12</v>
      </c>
      <c r="CB83" s="15">
        <f t="shared" si="81"/>
        <v>0</v>
      </c>
      <c r="CC83" s="15" t="s">
        <v>284</v>
      </c>
      <c r="CD83" s="15">
        <f t="shared" si="82"/>
        <v>0</v>
      </c>
      <c r="CE83" s="15" t="s">
        <v>12</v>
      </c>
      <c r="CF83" s="15">
        <f t="shared" si="83"/>
        <v>1</v>
      </c>
      <c r="CG83" s="15" t="s">
        <v>282</v>
      </c>
      <c r="CH83" s="15">
        <f t="shared" si="84"/>
        <v>0</v>
      </c>
      <c r="CI83" s="15">
        <v>4</v>
      </c>
      <c r="CJ83" s="15">
        <v>8</v>
      </c>
      <c r="CK83" s="15">
        <v>5</v>
      </c>
      <c r="CL83" s="15">
        <v>3</v>
      </c>
      <c r="CM83" s="15">
        <v>5</v>
      </c>
      <c r="CN83" s="9">
        <f t="shared" si="43"/>
        <v>20</v>
      </c>
      <c r="CO83" s="15">
        <f t="shared" si="85"/>
        <v>20</v>
      </c>
      <c r="CP83" s="164">
        <f t="shared" si="44"/>
        <v>25</v>
      </c>
      <c r="CQ83" s="165">
        <f>CN83*'DATA GURU'!$C$30+CP83</f>
        <v>60</v>
      </c>
      <c r="CR83" s="220" t="str">
        <f>IF(CQ83&gt;='DATA GURU'!$C$20+20,"BAIK SEKALI",IF(CQ83&gt;='DATA GURU'!$C$20,"BAIK ",IF(CQ83&gt;='DATA GURU'!$C$20-10,"CUKUP",IF(CQ83&gt;='DATA GURU'!$C$20-20,"KURANG",IF(CQ83&lt;='DATA GURU'!$C$20-20,"KURANG SEKALI")))))</f>
        <v xml:space="preserve">BAIK </v>
      </c>
      <c r="CS83" s="15">
        <v>8</v>
      </c>
    </row>
    <row r="84" spans="1:97" x14ac:dyDescent="0.25">
      <c r="A84" s="3">
        <v>69</v>
      </c>
      <c r="B84" s="167" t="s">
        <v>229</v>
      </c>
      <c r="C84" s="99" t="s">
        <v>75</v>
      </c>
      <c r="D84" s="100" t="s">
        <v>76</v>
      </c>
      <c r="G84" s="15" t="s">
        <v>12</v>
      </c>
      <c r="H84" s="15">
        <f t="shared" si="45"/>
        <v>0</v>
      </c>
      <c r="I84" s="15" t="s">
        <v>283</v>
      </c>
      <c r="J84" s="15">
        <f t="shared" si="46"/>
        <v>1</v>
      </c>
      <c r="K84" s="15" t="s">
        <v>283</v>
      </c>
      <c r="L84" s="15">
        <f t="shared" si="47"/>
        <v>0</v>
      </c>
      <c r="M84" s="15" t="s">
        <v>12</v>
      </c>
      <c r="N84" s="15">
        <f t="shared" si="48"/>
        <v>0</v>
      </c>
      <c r="O84" s="15" t="s">
        <v>284</v>
      </c>
      <c r="P84" s="15">
        <f t="shared" si="49"/>
        <v>0</v>
      </c>
      <c r="Q84" s="15" t="s">
        <v>282</v>
      </c>
      <c r="R84" s="15">
        <f t="shared" si="50"/>
        <v>1</v>
      </c>
      <c r="S84" s="15" t="s">
        <v>284</v>
      </c>
      <c r="T84" s="15">
        <f t="shared" si="51"/>
        <v>0</v>
      </c>
      <c r="U84" s="15" t="s">
        <v>282</v>
      </c>
      <c r="V84" s="15">
        <f t="shared" si="52"/>
        <v>0</v>
      </c>
      <c r="W84" s="15" t="s">
        <v>284</v>
      </c>
      <c r="X84" s="15">
        <f t="shared" si="53"/>
        <v>0</v>
      </c>
      <c r="Y84" s="15" t="s">
        <v>12</v>
      </c>
      <c r="Z84" s="15">
        <f t="shared" si="54"/>
        <v>0</v>
      </c>
      <c r="AA84" s="15" t="s">
        <v>283</v>
      </c>
      <c r="AB84" s="15">
        <f t="shared" si="55"/>
        <v>1</v>
      </c>
      <c r="AC84" s="15" t="s">
        <v>282</v>
      </c>
      <c r="AD84" s="15">
        <f t="shared" si="56"/>
        <v>1</v>
      </c>
      <c r="AE84" s="15" t="s">
        <v>12</v>
      </c>
      <c r="AF84" s="15">
        <f t="shared" si="57"/>
        <v>1</v>
      </c>
      <c r="AG84" s="15" t="s">
        <v>282</v>
      </c>
      <c r="AH84" s="15">
        <f t="shared" si="58"/>
        <v>1</v>
      </c>
      <c r="AI84" s="15" t="s">
        <v>285</v>
      </c>
      <c r="AJ84" s="15">
        <f t="shared" si="59"/>
        <v>1</v>
      </c>
      <c r="AK84" s="15" t="s">
        <v>284</v>
      </c>
      <c r="AL84" s="15">
        <f t="shared" si="60"/>
        <v>1</v>
      </c>
      <c r="AM84" s="15" t="s">
        <v>12</v>
      </c>
      <c r="AN84" s="15">
        <f t="shared" si="61"/>
        <v>1</v>
      </c>
      <c r="AO84" s="15" t="s">
        <v>12</v>
      </c>
      <c r="AP84" s="15">
        <f t="shared" si="62"/>
        <v>0</v>
      </c>
      <c r="AQ84" s="15" t="s">
        <v>12</v>
      </c>
      <c r="AR84" s="15">
        <f t="shared" si="63"/>
        <v>1</v>
      </c>
      <c r="AS84" s="15" t="s">
        <v>285</v>
      </c>
      <c r="AT84" s="15">
        <f t="shared" si="64"/>
        <v>0</v>
      </c>
      <c r="AU84" s="15" t="s">
        <v>285</v>
      </c>
      <c r="AV84" s="15">
        <f t="shared" si="65"/>
        <v>0</v>
      </c>
      <c r="AW84" s="15" t="s">
        <v>12</v>
      </c>
      <c r="AX84" s="15">
        <f t="shared" si="66"/>
        <v>1</v>
      </c>
      <c r="AY84" s="15" t="s">
        <v>284</v>
      </c>
      <c r="AZ84" s="15">
        <f t="shared" si="67"/>
        <v>1</v>
      </c>
      <c r="BA84" s="15" t="s">
        <v>284</v>
      </c>
      <c r="BB84" s="15">
        <f t="shared" si="68"/>
        <v>1</v>
      </c>
      <c r="BC84" s="15" t="s">
        <v>282</v>
      </c>
      <c r="BD84" s="15">
        <f t="shared" si="69"/>
        <v>0</v>
      </c>
      <c r="BE84" s="15" t="s">
        <v>284</v>
      </c>
      <c r="BF84" s="15">
        <f t="shared" si="70"/>
        <v>1</v>
      </c>
      <c r="BG84" s="15" t="s">
        <v>12</v>
      </c>
      <c r="BH84" s="15">
        <f t="shared" si="71"/>
        <v>0</v>
      </c>
      <c r="BI84" s="15" t="s">
        <v>12</v>
      </c>
      <c r="BJ84" s="15">
        <f t="shared" si="72"/>
        <v>0</v>
      </c>
      <c r="BK84" s="15" t="s">
        <v>285</v>
      </c>
      <c r="BL84" s="15">
        <f t="shared" si="73"/>
        <v>0</v>
      </c>
      <c r="BM84" s="15" t="s">
        <v>284</v>
      </c>
      <c r="BN84" s="15">
        <f t="shared" si="74"/>
        <v>1</v>
      </c>
      <c r="BO84" s="15" t="s">
        <v>12</v>
      </c>
      <c r="BP84" s="15">
        <f t="shared" si="75"/>
        <v>1</v>
      </c>
      <c r="BQ84" s="15" t="s">
        <v>12</v>
      </c>
      <c r="BR84" s="15">
        <f t="shared" si="76"/>
        <v>0</v>
      </c>
      <c r="BS84" s="15" t="s">
        <v>283</v>
      </c>
      <c r="BT84" s="15">
        <f t="shared" si="77"/>
        <v>1</v>
      </c>
      <c r="BU84" s="15" t="s">
        <v>285</v>
      </c>
      <c r="BV84" s="15">
        <f t="shared" si="78"/>
        <v>0</v>
      </c>
      <c r="BW84" s="15" t="s">
        <v>282</v>
      </c>
      <c r="BX84" s="15">
        <f t="shared" si="79"/>
        <v>0</v>
      </c>
      <c r="BY84" s="15" t="s">
        <v>282</v>
      </c>
      <c r="BZ84" s="15">
        <f t="shared" si="80"/>
        <v>1</v>
      </c>
      <c r="CA84" s="15" t="s">
        <v>282</v>
      </c>
      <c r="CB84" s="15">
        <f t="shared" si="81"/>
        <v>0</v>
      </c>
      <c r="CC84" s="15" t="s">
        <v>284</v>
      </c>
      <c r="CD84" s="15">
        <f t="shared" si="82"/>
        <v>0</v>
      </c>
      <c r="CE84" s="15" t="s">
        <v>12</v>
      </c>
      <c r="CF84" s="15">
        <f t="shared" si="83"/>
        <v>1</v>
      </c>
      <c r="CG84" s="15" t="s">
        <v>284</v>
      </c>
      <c r="CH84" s="15">
        <f t="shared" si="84"/>
        <v>0</v>
      </c>
      <c r="CI84" s="15">
        <v>4</v>
      </c>
      <c r="CJ84" s="15">
        <v>8</v>
      </c>
      <c r="CK84" s="15">
        <v>3</v>
      </c>
      <c r="CL84" s="15">
        <v>1</v>
      </c>
      <c r="CM84" s="15">
        <v>5</v>
      </c>
      <c r="CN84" s="9">
        <f t="shared" si="43"/>
        <v>19</v>
      </c>
      <c r="CO84" s="15">
        <f t="shared" si="85"/>
        <v>21</v>
      </c>
      <c r="CP84" s="164">
        <f t="shared" si="44"/>
        <v>21</v>
      </c>
      <c r="CQ84" s="165">
        <f>CN84*'DATA GURU'!$C$30+CP84</f>
        <v>54.25</v>
      </c>
      <c r="CR84" s="220" t="str">
        <f>IF(CQ84&gt;='DATA GURU'!$C$20+20,"BAIK SEKALI",IF(CQ84&gt;='DATA GURU'!$C$20,"BAIK ",IF(CQ84&gt;='DATA GURU'!$C$20-10,"CUKUP",IF(CQ84&gt;='DATA GURU'!$C$20-20,"KURANG",IF(CQ84&lt;='DATA GURU'!$C$20-20,"KURANG SEKALI")))))</f>
        <v>CUKUP</v>
      </c>
      <c r="CS84" s="15">
        <v>8</v>
      </c>
    </row>
    <row r="85" spans="1:97" x14ac:dyDescent="0.25">
      <c r="A85" s="1">
        <v>70</v>
      </c>
      <c r="B85" s="169" t="s">
        <v>230</v>
      </c>
      <c r="C85" s="99" t="s">
        <v>75</v>
      </c>
      <c r="D85" s="100" t="s">
        <v>76</v>
      </c>
      <c r="G85" s="15" t="s">
        <v>282</v>
      </c>
      <c r="H85" s="15">
        <f t="shared" si="45"/>
        <v>1</v>
      </c>
      <c r="I85" s="15" t="s">
        <v>284</v>
      </c>
      <c r="J85" s="15">
        <f t="shared" si="46"/>
        <v>0</v>
      </c>
      <c r="K85" s="15" t="s">
        <v>283</v>
      </c>
      <c r="L85" s="15">
        <f t="shared" si="47"/>
        <v>0</v>
      </c>
      <c r="M85" s="15" t="s">
        <v>284</v>
      </c>
      <c r="N85" s="15">
        <f t="shared" si="48"/>
        <v>0</v>
      </c>
      <c r="O85" s="15" t="s">
        <v>282</v>
      </c>
      <c r="P85" s="15">
        <f t="shared" si="49"/>
        <v>0</v>
      </c>
      <c r="Q85" s="15" t="s">
        <v>282</v>
      </c>
      <c r="R85" s="15">
        <f t="shared" si="50"/>
        <v>1</v>
      </c>
      <c r="S85" s="15" t="s">
        <v>285</v>
      </c>
      <c r="T85" s="15">
        <f t="shared" si="51"/>
        <v>1</v>
      </c>
      <c r="U85" s="15" t="s">
        <v>285</v>
      </c>
      <c r="V85" s="15">
        <f t="shared" si="52"/>
        <v>1</v>
      </c>
      <c r="W85" s="15" t="s">
        <v>282</v>
      </c>
      <c r="X85" s="15">
        <f t="shared" si="53"/>
        <v>0</v>
      </c>
      <c r="Y85" s="15" t="s">
        <v>283</v>
      </c>
      <c r="Z85" s="15">
        <f t="shared" si="54"/>
        <v>0</v>
      </c>
      <c r="AA85" s="15" t="s">
        <v>285</v>
      </c>
      <c r="AB85" s="15">
        <f t="shared" si="55"/>
        <v>0</v>
      </c>
      <c r="AC85" s="15" t="s">
        <v>282</v>
      </c>
      <c r="AD85" s="15">
        <f t="shared" si="56"/>
        <v>1</v>
      </c>
      <c r="AE85" s="15" t="s">
        <v>283</v>
      </c>
      <c r="AF85" s="15">
        <f t="shared" si="57"/>
        <v>0</v>
      </c>
      <c r="AG85" s="15" t="s">
        <v>282</v>
      </c>
      <c r="AH85" s="15">
        <f t="shared" si="58"/>
        <v>1</v>
      </c>
      <c r="AI85" s="15" t="s">
        <v>285</v>
      </c>
      <c r="AJ85" s="15">
        <f t="shared" si="59"/>
        <v>1</v>
      </c>
      <c r="AK85" s="15" t="s">
        <v>284</v>
      </c>
      <c r="AL85" s="15">
        <f t="shared" si="60"/>
        <v>1</v>
      </c>
      <c r="AM85" s="15" t="s">
        <v>283</v>
      </c>
      <c r="AN85" s="15">
        <f t="shared" si="61"/>
        <v>0</v>
      </c>
      <c r="AO85" s="15" t="s">
        <v>282</v>
      </c>
      <c r="AP85" s="15">
        <f t="shared" si="62"/>
        <v>0</v>
      </c>
      <c r="AQ85" s="15" t="s">
        <v>12</v>
      </c>
      <c r="AR85" s="15">
        <f t="shared" si="63"/>
        <v>1</v>
      </c>
      <c r="AS85" s="15" t="s">
        <v>285</v>
      </c>
      <c r="AT85" s="15">
        <f t="shared" si="64"/>
        <v>0</v>
      </c>
      <c r="AU85" s="15" t="s">
        <v>284</v>
      </c>
      <c r="AV85" s="15">
        <f t="shared" si="65"/>
        <v>0</v>
      </c>
      <c r="AW85" s="15" t="s">
        <v>285</v>
      </c>
      <c r="AX85" s="15">
        <f t="shared" si="66"/>
        <v>0</v>
      </c>
      <c r="AY85" s="15" t="s">
        <v>284</v>
      </c>
      <c r="AZ85" s="15">
        <f t="shared" si="67"/>
        <v>1</v>
      </c>
      <c r="BA85" s="15" t="s">
        <v>282</v>
      </c>
      <c r="BB85" s="15">
        <f t="shared" si="68"/>
        <v>0</v>
      </c>
      <c r="BC85" s="15" t="s">
        <v>12</v>
      </c>
      <c r="BD85" s="15">
        <f t="shared" si="69"/>
        <v>1</v>
      </c>
      <c r="BE85" s="15" t="s">
        <v>285</v>
      </c>
      <c r="BF85" s="15">
        <f t="shared" si="70"/>
        <v>0</v>
      </c>
      <c r="BG85" s="15" t="s">
        <v>285</v>
      </c>
      <c r="BH85" s="15">
        <f t="shared" si="71"/>
        <v>1</v>
      </c>
      <c r="BI85" s="15" t="s">
        <v>12</v>
      </c>
      <c r="BJ85" s="15">
        <f t="shared" si="72"/>
        <v>0</v>
      </c>
      <c r="BK85" s="15" t="s">
        <v>285</v>
      </c>
      <c r="BL85" s="15">
        <f t="shared" si="73"/>
        <v>0</v>
      </c>
      <c r="BM85" s="15" t="s">
        <v>283</v>
      </c>
      <c r="BN85" s="15">
        <f t="shared" si="74"/>
        <v>0</v>
      </c>
      <c r="BO85" s="15" t="s">
        <v>12</v>
      </c>
      <c r="BP85" s="15">
        <f t="shared" si="75"/>
        <v>1</v>
      </c>
      <c r="BQ85" s="15" t="s">
        <v>282</v>
      </c>
      <c r="BR85" s="15">
        <f t="shared" si="76"/>
        <v>0</v>
      </c>
      <c r="BS85" s="15" t="s">
        <v>284</v>
      </c>
      <c r="BT85" s="15">
        <f t="shared" si="77"/>
        <v>0</v>
      </c>
      <c r="BU85" s="15" t="s">
        <v>12</v>
      </c>
      <c r="BV85" s="15">
        <f t="shared" si="78"/>
        <v>1</v>
      </c>
      <c r="BW85" s="15" t="s">
        <v>282</v>
      </c>
      <c r="BX85" s="15">
        <f t="shared" si="79"/>
        <v>0</v>
      </c>
      <c r="BY85" s="15" t="s">
        <v>282</v>
      </c>
      <c r="BZ85" s="15">
        <f t="shared" si="80"/>
        <v>1</v>
      </c>
      <c r="CA85" s="15" t="s">
        <v>12</v>
      </c>
      <c r="CB85" s="15">
        <f t="shared" si="81"/>
        <v>0</v>
      </c>
      <c r="CC85" s="15" t="s">
        <v>284</v>
      </c>
      <c r="CD85" s="15">
        <f t="shared" si="82"/>
        <v>0</v>
      </c>
      <c r="CE85" s="15" t="s">
        <v>12</v>
      </c>
      <c r="CF85" s="15">
        <f t="shared" si="83"/>
        <v>1</v>
      </c>
      <c r="CG85" s="15" t="s">
        <v>282</v>
      </c>
      <c r="CH85" s="15">
        <f t="shared" si="84"/>
        <v>0</v>
      </c>
      <c r="CI85" s="15">
        <v>0</v>
      </c>
      <c r="CJ85" s="15">
        <v>3</v>
      </c>
      <c r="CK85" s="15">
        <v>5</v>
      </c>
      <c r="CL85" s="15">
        <v>3</v>
      </c>
      <c r="CM85" s="15">
        <v>4</v>
      </c>
      <c r="CN85" s="9">
        <f t="shared" si="43"/>
        <v>16</v>
      </c>
      <c r="CO85" s="15">
        <f t="shared" si="85"/>
        <v>24</v>
      </c>
      <c r="CP85" s="164">
        <f t="shared" si="44"/>
        <v>15</v>
      </c>
      <c r="CQ85" s="165">
        <f>CN85*'DATA GURU'!$C$30+CP85</f>
        <v>43</v>
      </c>
      <c r="CR85" s="220" t="str">
        <f>IF(CQ85&gt;='DATA GURU'!$C$20+20,"BAIK SEKALI",IF(CQ85&gt;='DATA GURU'!$C$20,"BAIK ",IF(CQ85&gt;='DATA GURU'!$C$20-10,"CUKUP",IF(CQ85&gt;='DATA GURU'!$C$20-20,"KURANG",IF(CQ85&lt;='DATA GURU'!$C$20-20,"KURANG SEKALI")))))</f>
        <v>KURANG</v>
      </c>
      <c r="CS85" s="15">
        <v>8</v>
      </c>
    </row>
    <row r="86" spans="1:97" x14ac:dyDescent="0.25">
      <c r="A86" s="3">
        <v>71</v>
      </c>
      <c r="B86" s="169" t="s">
        <v>231</v>
      </c>
      <c r="C86" s="99" t="s">
        <v>75</v>
      </c>
      <c r="D86" s="100" t="s">
        <v>76</v>
      </c>
      <c r="G86" s="15" t="s">
        <v>282</v>
      </c>
      <c r="H86" s="15">
        <f t="shared" si="45"/>
        <v>1</v>
      </c>
      <c r="I86" s="15" t="s">
        <v>282</v>
      </c>
      <c r="J86" s="15">
        <f t="shared" si="46"/>
        <v>0</v>
      </c>
      <c r="K86" s="15" t="s">
        <v>283</v>
      </c>
      <c r="L86" s="15">
        <f t="shared" si="47"/>
        <v>0</v>
      </c>
      <c r="M86" s="15" t="s">
        <v>282</v>
      </c>
      <c r="N86" s="15">
        <f t="shared" si="48"/>
        <v>1</v>
      </c>
      <c r="O86" s="15" t="s">
        <v>283</v>
      </c>
      <c r="P86" s="15">
        <f t="shared" si="49"/>
        <v>0</v>
      </c>
      <c r="Q86" s="15" t="s">
        <v>12</v>
      </c>
      <c r="R86" s="15">
        <f t="shared" si="50"/>
        <v>0</v>
      </c>
      <c r="S86" s="15" t="s">
        <v>12</v>
      </c>
      <c r="T86" s="15">
        <f t="shared" si="51"/>
        <v>0</v>
      </c>
      <c r="U86" s="15" t="s">
        <v>282</v>
      </c>
      <c r="V86" s="15">
        <f t="shared" si="52"/>
        <v>0</v>
      </c>
      <c r="W86" s="15" t="s">
        <v>284</v>
      </c>
      <c r="X86" s="15">
        <f t="shared" si="53"/>
        <v>0</v>
      </c>
      <c r="Y86" s="15" t="s">
        <v>283</v>
      </c>
      <c r="Z86" s="15">
        <f t="shared" si="54"/>
        <v>0</v>
      </c>
      <c r="AA86" s="15" t="s">
        <v>283</v>
      </c>
      <c r="AB86" s="15">
        <f t="shared" si="55"/>
        <v>1</v>
      </c>
      <c r="AC86" s="15" t="s">
        <v>282</v>
      </c>
      <c r="AD86" s="15">
        <f t="shared" si="56"/>
        <v>1</v>
      </c>
      <c r="AE86" s="15" t="s">
        <v>12</v>
      </c>
      <c r="AF86" s="15">
        <f t="shared" si="57"/>
        <v>1</v>
      </c>
      <c r="AG86" s="15" t="s">
        <v>282</v>
      </c>
      <c r="AH86" s="15">
        <f t="shared" si="58"/>
        <v>1</v>
      </c>
      <c r="AI86" s="15" t="s">
        <v>285</v>
      </c>
      <c r="AJ86" s="15">
        <f t="shared" si="59"/>
        <v>1</v>
      </c>
      <c r="AK86" s="15" t="s">
        <v>284</v>
      </c>
      <c r="AL86" s="15">
        <f t="shared" si="60"/>
        <v>1</v>
      </c>
      <c r="AM86" s="15" t="s">
        <v>282</v>
      </c>
      <c r="AN86" s="15">
        <f t="shared" si="61"/>
        <v>0</v>
      </c>
      <c r="AO86" s="15" t="s">
        <v>282</v>
      </c>
      <c r="AP86" s="15">
        <f t="shared" si="62"/>
        <v>0</v>
      </c>
      <c r="AQ86" s="15" t="s">
        <v>12</v>
      </c>
      <c r="AR86" s="15">
        <f t="shared" si="63"/>
        <v>1</v>
      </c>
      <c r="AS86" s="15" t="s">
        <v>12</v>
      </c>
      <c r="AT86" s="15">
        <f t="shared" si="64"/>
        <v>1</v>
      </c>
      <c r="AU86" s="15" t="s">
        <v>282</v>
      </c>
      <c r="AV86" s="15">
        <f t="shared" si="65"/>
        <v>0</v>
      </c>
      <c r="AW86" s="15" t="s">
        <v>282</v>
      </c>
      <c r="AX86" s="15">
        <f t="shared" si="66"/>
        <v>0</v>
      </c>
      <c r="AY86" s="15" t="s">
        <v>284</v>
      </c>
      <c r="AZ86" s="15">
        <f t="shared" si="67"/>
        <v>1</v>
      </c>
      <c r="BA86" s="15" t="s">
        <v>284</v>
      </c>
      <c r="BB86" s="15">
        <f t="shared" si="68"/>
        <v>1</v>
      </c>
      <c r="BC86" s="15" t="s">
        <v>12</v>
      </c>
      <c r="BD86" s="15">
        <f t="shared" si="69"/>
        <v>1</v>
      </c>
      <c r="BE86" s="15" t="s">
        <v>284</v>
      </c>
      <c r="BF86" s="15">
        <f t="shared" si="70"/>
        <v>1</v>
      </c>
      <c r="BG86" s="15" t="s">
        <v>285</v>
      </c>
      <c r="BH86" s="15">
        <f t="shared" si="71"/>
        <v>1</v>
      </c>
      <c r="BI86" s="15" t="s">
        <v>12</v>
      </c>
      <c r="BJ86" s="15">
        <f t="shared" si="72"/>
        <v>0</v>
      </c>
      <c r="BK86" s="15" t="s">
        <v>12</v>
      </c>
      <c r="BL86" s="15">
        <f t="shared" si="73"/>
        <v>0</v>
      </c>
      <c r="BM86" s="15" t="s">
        <v>284</v>
      </c>
      <c r="BN86" s="15">
        <f t="shared" si="74"/>
        <v>1</v>
      </c>
      <c r="BO86" s="15" t="s">
        <v>12</v>
      </c>
      <c r="BP86" s="15">
        <f t="shared" si="75"/>
        <v>1</v>
      </c>
      <c r="BQ86" s="15" t="s">
        <v>283</v>
      </c>
      <c r="BR86" s="15">
        <f t="shared" si="76"/>
        <v>1</v>
      </c>
      <c r="BS86" s="15" t="s">
        <v>283</v>
      </c>
      <c r="BT86" s="15">
        <f t="shared" si="77"/>
        <v>1</v>
      </c>
      <c r="BU86" s="15" t="s">
        <v>282</v>
      </c>
      <c r="BV86" s="15">
        <f t="shared" si="78"/>
        <v>0</v>
      </c>
      <c r="BW86" s="15" t="s">
        <v>12</v>
      </c>
      <c r="BX86" s="15">
        <f t="shared" si="79"/>
        <v>0</v>
      </c>
      <c r="BY86" s="15" t="s">
        <v>283</v>
      </c>
      <c r="BZ86" s="15">
        <f t="shared" si="80"/>
        <v>0</v>
      </c>
      <c r="CA86" s="15" t="s">
        <v>285</v>
      </c>
      <c r="CB86" s="15">
        <f t="shared" si="81"/>
        <v>0</v>
      </c>
      <c r="CC86" s="15" t="s">
        <v>285</v>
      </c>
      <c r="CD86" s="15">
        <f t="shared" si="82"/>
        <v>0</v>
      </c>
      <c r="CE86" s="15" t="s">
        <v>285</v>
      </c>
      <c r="CF86" s="15">
        <f t="shared" si="83"/>
        <v>0</v>
      </c>
      <c r="CG86" s="15" t="s">
        <v>285</v>
      </c>
      <c r="CH86" s="15">
        <f t="shared" si="84"/>
        <v>0</v>
      </c>
      <c r="CI86" s="15">
        <v>2</v>
      </c>
      <c r="CJ86" s="15">
        <v>6</v>
      </c>
      <c r="CK86" s="15">
        <v>0</v>
      </c>
      <c r="CL86" s="15">
        <v>1</v>
      </c>
      <c r="CM86" s="15">
        <v>4</v>
      </c>
      <c r="CN86" s="9">
        <f t="shared" si="43"/>
        <v>19</v>
      </c>
      <c r="CO86" s="15">
        <f t="shared" si="85"/>
        <v>21</v>
      </c>
      <c r="CP86" s="164">
        <f t="shared" si="44"/>
        <v>13</v>
      </c>
      <c r="CQ86" s="165">
        <f>CN86*'DATA GURU'!$C$30+CP86</f>
        <v>46.25</v>
      </c>
      <c r="CR86" s="220" t="str">
        <f>IF(CQ86&gt;='DATA GURU'!$C$20+20,"BAIK SEKALI",IF(CQ86&gt;='DATA GURU'!$C$20,"BAIK ",IF(CQ86&gt;='DATA GURU'!$C$20-10,"CUKUP",IF(CQ86&gt;='DATA GURU'!$C$20-20,"KURANG",IF(CQ86&lt;='DATA GURU'!$C$20-20,"KURANG SEKALI")))))</f>
        <v>CUKUP</v>
      </c>
      <c r="CS86" s="15">
        <v>8</v>
      </c>
    </row>
    <row r="87" spans="1:97" x14ac:dyDescent="0.25">
      <c r="A87" s="1">
        <v>72</v>
      </c>
      <c r="B87" s="167" t="s">
        <v>232</v>
      </c>
      <c r="C87" s="99" t="s">
        <v>75</v>
      </c>
      <c r="D87" s="100" t="s">
        <v>76</v>
      </c>
      <c r="G87" s="15" t="s">
        <v>282</v>
      </c>
      <c r="H87" s="15">
        <f t="shared" si="45"/>
        <v>1</v>
      </c>
      <c r="I87" s="15" t="s">
        <v>282</v>
      </c>
      <c r="J87" s="15">
        <f t="shared" si="46"/>
        <v>0</v>
      </c>
      <c r="K87" s="15" t="s">
        <v>286</v>
      </c>
      <c r="L87" s="15">
        <f t="shared" si="47"/>
        <v>0</v>
      </c>
      <c r="M87" s="15" t="s">
        <v>282</v>
      </c>
      <c r="N87" s="15">
        <f t="shared" si="48"/>
        <v>1</v>
      </c>
      <c r="O87" s="15" t="s">
        <v>286</v>
      </c>
      <c r="P87" s="15">
        <f t="shared" si="49"/>
        <v>0</v>
      </c>
      <c r="Q87" s="15" t="s">
        <v>282</v>
      </c>
      <c r="R87" s="15">
        <f t="shared" si="50"/>
        <v>1</v>
      </c>
      <c r="S87" s="15" t="s">
        <v>283</v>
      </c>
      <c r="T87" s="15">
        <f t="shared" si="51"/>
        <v>0</v>
      </c>
      <c r="U87" s="15" t="s">
        <v>284</v>
      </c>
      <c r="V87" s="15">
        <f t="shared" si="52"/>
        <v>0</v>
      </c>
      <c r="W87" s="15" t="s">
        <v>285</v>
      </c>
      <c r="X87" s="15">
        <f t="shared" si="53"/>
        <v>0</v>
      </c>
      <c r="Y87" s="15" t="s">
        <v>12</v>
      </c>
      <c r="Z87" s="15">
        <f t="shared" si="54"/>
        <v>0</v>
      </c>
      <c r="AA87" s="15" t="s">
        <v>282</v>
      </c>
      <c r="AB87" s="15">
        <f t="shared" si="55"/>
        <v>0</v>
      </c>
      <c r="AC87" s="15" t="s">
        <v>286</v>
      </c>
      <c r="AD87" s="15">
        <f t="shared" si="56"/>
        <v>0</v>
      </c>
      <c r="AE87" s="15" t="s">
        <v>282</v>
      </c>
      <c r="AF87" s="15">
        <f t="shared" si="57"/>
        <v>0</v>
      </c>
      <c r="AG87" s="15" t="s">
        <v>282</v>
      </c>
      <c r="AH87" s="15">
        <f t="shared" si="58"/>
        <v>1</v>
      </c>
      <c r="AI87" s="15" t="s">
        <v>285</v>
      </c>
      <c r="AJ87" s="15">
        <f t="shared" si="59"/>
        <v>1</v>
      </c>
      <c r="AK87" s="15" t="s">
        <v>286</v>
      </c>
      <c r="AL87" s="15">
        <f t="shared" si="60"/>
        <v>0</v>
      </c>
      <c r="AM87" s="15" t="s">
        <v>12</v>
      </c>
      <c r="AN87" s="15">
        <f t="shared" si="61"/>
        <v>1</v>
      </c>
      <c r="AO87" s="15" t="s">
        <v>12</v>
      </c>
      <c r="AP87" s="15">
        <f t="shared" si="62"/>
        <v>0</v>
      </c>
      <c r="AQ87" s="15" t="s">
        <v>12</v>
      </c>
      <c r="AR87" s="15">
        <f t="shared" si="63"/>
        <v>1</v>
      </c>
      <c r="AS87" s="15" t="s">
        <v>285</v>
      </c>
      <c r="AT87" s="15">
        <f t="shared" si="64"/>
        <v>0</v>
      </c>
      <c r="AU87" s="15" t="s">
        <v>284</v>
      </c>
      <c r="AV87" s="15">
        <f t="shared" si="65"/>
        <v>0</v>
      </c>
      <c r="AW87" s="15" t="s">
        <v>12</v>
      </c>
      <c r="AX87" s="15">
        <f t="shared" si="66"/>
        <v>1</v>
      </c>
      <c r="AY87" s="15" t="s">
        <v>283</v>
      </c>
      <c r="AZ87" s="15">
        <f t="shared" si="67"/>
        <v>0</v>
      </c>
      <c r="BA87" s="15" t="s">
        <v>284</v>
      </c>
      <c r="BB87" s="15">
        <f t="shared" si="68"/>
        <v>1</v>
      </c>
      <c r="BC87" s="15" t="s">
        <v>12</v>
      </c>
      <c r="BD87" s="15">
        <f t="shared" si="69"/>
        <v>1</v>
      </c>
      <c r="BE87" s="15" t="s">
        <v>282</v>
      </c>
      <c r="BF87" s="15">
        <f t="shared" si="70"/>
        <v>0</v>
      </c>
      <c r="BG87" s="15" t="s">
        <v>12</v>
      </c>
      <c r="BH87" s="15">
        <f t="shared" si="71"/>
        <v>0</v>
      </c>
      <c r="BI87" s="15" t="s">
        <v>282</v>
      </c>
      <c r="BJ87" s="15">
        <f t="shared" si="72"/>
        <v>1</v>
      </c>
      <c r="BK87" s="15" t="s">
        <v>283</v>
      </c>
      <c r="BL87" s="15">
        <f t="shared" si="73"/>
        <v>1</v>
      </c>
      <c r="BM87" s="15" t="s">
        <v>284</v>
      </c>
      <c r="BN87" s="15">
        <f t="shared" si="74"/>
        <v>1</v>
      </c>
      <c r="BO87" s="15" t="s">
        <v>282</v>
      </c>
      <c r="BP87" s="15">
        <f t="shared" si="75"/>
        <v>0</v>
      </c>
      <c r="BQ87" s="15" t="s">
        <v>12</v>
      </c>
      <c r="BR87" s="15">
        <f t="shared" si="76"/>
        <v>0</v>
      </c>
      <c r="BS87" s="15" t="s">
        <v>284</v>
      </c>
      <c r="BT87" s="15">
        <f t="shared" si="77"/>
        <v>0</v>
      </c>
      <c r="BU87" s="15" t="s">
        <v>282</v>
      </c>
      <c r="BV87" s="15">
        <f t="shared" si="78"/>
        <v>0</v>
      </c>
      <c r="BW87" s="15" t="s">
        <v>12</v>
      </c>
      <c r="BX87" s="15">
        <f t="shared" si="79"/>
        <v>0</v>
      </c>
      <c r="BY87" s="15" t="s">
        <v>283</v>
      </c>
      <c r="BZ87" s="15">
        <f t="shared" si="80"/>
        <v>0</v>
      </c>
      <c r="CA87" s="15" t="s">
        <v>284</v>
      </c>
      <c r="CB87" s="15">
        <f t="shared" si="81"/>
        <v>1</v>
      </c>
      <c r="CC87" s="15" t="s">
        <v>282</v>
      </c>
      <c r="CD87" s="15">
        <f t="shared" si="82"/>
        <v>1</v>
      </c>
      <c r="CE87" s="15" t="s">
        <v>12</v>
      </c>
      <c r="CF87" s="15">
        <f t="shared" si="83"/>
        <v>1</v>
      </c>
      <c r="CG87" s="15" t="s">
        <v>12</v>
      </c>
      <c r="CH87" s="15">
        <f t="shared" si="84"/>
        <v>1</v>
      </c>
      <c r="CI87" s="15">
        <v>3</v>
      </c>
      <c r="CJ87" s="15">
        <v>8</v>
      </c>
      <c r="CK87" s="15">
        <v>3</v>
      </c>
      <c r="CL87" s="15">
        <v>0</v>
      </c>
      <c r="CM87" s="15">
        <v>5</v>
      </c>
      <c r="CN87" s="9">
        <f t="shared" ref="CN87:CN125" si="86">H87+J87+L87+N87+P87+R87+T87+V87+X87+Z87+AB87+AD87+AF87+AH87+AJ87+AL87+AN87+AP87+AR87+AT87+AV87+AX87+AZ87+BB87+BD87+BF87+BH87+BJ87+BL87+BN87+BP87+BR87+BT87+BV87+BX87+BZ87+CB87+CD87+CF87+CH87</f>
        <v>17</v>
      </c>
      <c r="CO87" s="15">
        <f t="shared" si="85"/>
        <v>23</v>
      </c>
      <c r="CP87" s="164">
        <f t="shared" ref="CP87:CP125" si="87">SUM(CI87:CM87)</f>
        <v>19</v>
      </c>
      <c r="CQ87" s="165">
        <f>CN87*'DATA GURU'!$C$30+CP87</f>
        <v>48.75</v>
      </c>
      <c r="CR87" s="220" t="str">
        <f>IF(CQ87&gt;='DATA GURU'!$C$20+20,"BAIK SEKALI",IF(CQ87&gt;='DATA GURU'!$C$20,"BAIK ",IF(CQ87&gt;='DATA GURU'!$C$20-10,"CUKUP",IF(CQ87&gt;='DATA GURU'!$C$20-20,"KURANG",IF(CQ87&lt;='DATA GURU'!$C$20-20,"KURANG SEKALI")))))</f>
        <v>CUKUP</v>
      </c>
      <c r="CS87" s="15">
        <v>9</v>
      </c>
    </row>
    <row r="88" spans="1:97" x14ac:dyDescent="0.25">
      <c r="A88" s="3">
        <v>73</v>
      </c>
      <c r="B88" s="167" t="s">
        <v>233</v>
      </c>
      <c r="C88" s="99" t="s">
        <v>75</v>
      </c>
      <c r="D88" s="100" t="s">
        <v>76</v>
      </c>
      <c r="G88" s="15" t="s">
        <v>282</v>
      </c>
      <c r="H88" s="15">
        <f t="shared" si="45"/>
        <v>1</v>
      </c>
      <c r="I88" s="15" t="s">
        <v>12</v>
      </c>
      <c r="J88" s="15">
        <f t="shared" si="46"/>
        <v>0</v>
      </c>
      <c r="K88" s="15" t="s">
        <v>283</v>
      </c>
      <c r="L88" s="15">
        <f t="shared" si="47"/>
        <v>0</v>
      </c>
      <c r="M88" s="15" t="s">
        <v>282</v>
      </c>
      <c r="N88" s="15">
        <f t="shared" si="48"/>
        <v>1</v>
      </c>
      <c r="O88" s="15" t="s">
        <v>282</v>
      </c>
      <c r="P88" s="15">
        <f t="shared" si="49"/>
        <v>0</v>
      </c>
      <c r="Q88" s="15" t="s">
        <v>282</v>
      </c>
      <c r="R88" s="15">
        <f t="shared" si="50"/>
        <v>1</v>
      </c>
      <c r="S88" s="15" t="s">
        <v>285</v>
      </c>
      <c r="T88" s="15">
        <f t="shared" si="51"/>
        <v>1</v>
      </c>
      <c r="U88" s="15" t="s">
        <v>284</v>
      </c>
      <c r="V88" s="15">
        <f t="shared" si="52"/>
        <v>0</v>
      </c>
      <c r="W88" s="15" t="s">
        <v>12</v>
      </c>
      <c r="X88" s="15">
        <f t="shared" si="53"/>
        <v>0</v>
      </c>
      <c r="Y88" s="15" t="s">
        <v>284</v>
      </c>
      <c r="Z88" s="15">
        <f t="shared" si="54"/>
        <v>1</v>
      </c>
      <c r="AA88" s="15" t="s">
        <v>283</v>
      </c>
      <c r="AB88" s="15">
        <f t="shared" si="55"/>
        <v>1</v>
      </c>
      <c r="AC88" s="15" t="s">
        <v>282</v>
      </c>
      <c r="AD88" s="15">
        <f t="shared" si="56"/>
        <v>1</v>
      </c>
      <c r="AE88" s="15" t="s">
        <v>283</v>
      </c>
      <c r="AF88" s="15">
        <f t="shared" si="57"/>
        <v>0</v>
      </c>
      <c r="AG88" s="15" t="s">
        <v>282</v>
      </c>
      <c r="AH88" s="15">
        <f t="shared" si="58"/>
        <v>1</v>
      </c>
      <c r="AI88" s="15" t="s">
        <v>285</v>
      </c>
      <c r="AJ88" s="15">
        <f t="shared" si="59"/>
        <v>1</v>
      </c>
      <c r="AK88" s="15" t="s">
        <v>284</v>
      </c>
      <c r="AL88" s="15">
        <f t="shared" si="60"/>
        <v>1</v>
      </c>
      <c r="AM88" s="15" t="s">
        <v>12</v>
      </c>
      <c r="AN88" s="15">
        <f t="shared" si="61"/>
        <v>1</v>
      </c>
      <c r="AO88" s="15" t="s">
        <v>282</v>
      </c>
      <c r="AP88" s="15">
        <f t="shared" si="62"/>
        <v>0</v>
      </c>
      <c r="AQ88" s="15" t="s">
        <v>12</v>
      </c>
      <c r="AR88" s="15">
        <f t="shared" si="63"/>
        <v>1</v>
      </c>
      <c r="AS88" s="15" t="s">
        <v>285</v>
      </c>
      <c r="AT88" s="15">
        <f t="shared" si="64"/>
        <v>0</v>
      </c>
      <c r="AU88" s="15" t="s">
        <v>284</v>
      </c>
      <c r="AV88" s="15">
        <f t="shared" si="65"/>
        <v>0</v>
      </c>
      <c r="AW88" s="15" t="s">
        <v>12</v>
      </c>
      <c r="AX88" s="15">
        <f t="shared" si="66"/>
        <v>1</v>
      </c>
      <c r="AY88" s="15" t="s">
        <v>284</v>
      </c>
      <c r="AZ88" s="15">
        <f t="shared" si="67"/>
        <v>1</v>
      </c>
      <c r="BA88" s="15" t="s">
        <v>284</v>
      </c>
      <c r="BB88" s="15">
        <f t="shared" si="68"/>
        <v>1</v>
      </c>
      <c r="BC88" s="15" t="s">
        <v>282</v>
      </c>
      <c r="BD88" s="15">
        <f t="shared" si="69"/>
        <v>0</v>
      </c>
      <c r="BE88" s="15" t="s">
        <v>282</v>
      </c>
      <c r="BF88" s="15">
        <f t="shared" si="70"/>
        <v>0</v>
      </c>
      <c r="BG88" s="15" t="s">
        <v>12</v>
      </c>
      <c r="BH88" s="15">
        <f t="shared" si="71"/>
        <v>0</v>
      </c>
      <c r="BI88" s="15" t="s">
        <v>285</v>
      </c>
      <c r="BJ88" s="15">
        <f t="shared" si="72"/>
        <v>0</v>
      </c>
      <c r="BK88" s="15" t="s">
        <v>282</v>
      </c>
      <c r="BL88" s="15">
        <f t="shared" si="73"/>
        <v>0</v>
      </c>
      <c r="BM88" s="15" t="s">
        <v>284</v>
      </c>
      <c r="BN88" s="15">
        <f t="shared" si="74"/>
        <v>1</v>
      </c>
      <c r="BO88" s="15" t="s">
        <v>282</v>
      </c>
      <c r="BP88" s="15">
        <f t="shared" si="75"/>
        <v>0</v>
      </c>
      <c r="BQ88" s="15" t="s">
        <v>12</v>
      </c>
      <c r="BR88" s="15">
        <f t="shared" si="76"/>
        <v>0</v>
      </c>
      <c r="BS88" s="15" t="s">
        <v>282</v>
      </c>
      <c r="BT88" s="15">
        <f t="shared" si="77"/>
        <v>0</v>
      </c>
      <c r="BU88" s="15" t="s">
        <v>12</v>
      </c>
      <c r="BV88" s="15">
        <f t="shared" si="78"/>
        <v>1</v>
      </c>
      <c r="BW88" s="15" t="s">
        <v>282</v>
      </c>
      <c r="BX88" s="15">
        <f t="shared" si="79"/>
        <v>0</v>
      </c>
      <c r="BY88" s="15" t="s">
        <v>284</v>
      </c>
      <c r="BZ88" s="15">
        <f t="shared" si="80"/>
        <v>0</v>
      </c>
      <c r="CA88" s="15" t="s">
        <v>285</v>
      </c>
      <c r="CB88" s="15">
        <f t="shared" si="81"/>
        <v>0</v>
      </c>
      <c r="CC88" s="15" t="s">
        <v>284</v>
      </c>
      <c r="CD88" s="15">
        <f t="shared" si="82"/>
        <v>0</v>
      </c>
      <c r="CE88" s="15" t="s">
        <v>285</v>
      </c>
      <c r="CF88" s="15">
        <f t="shared" si="83"/>
        <v>0</v>
      </c>
      <c r="CG88" s="15" t="s">
        <v>282</v>
      </c>
      <c r="CH88" s="15">
        <f t="shared" si="84"/>
        <v>0</v>
      </c>
      <c r="CI88" s="15">
        <v>3</v>
      </c>
      <c r="CJ88" s="15">
        <v>6</v>
      </c>
      <c r="CK88" s="15">
        <v>3</v>
      </c>
      <c r="CL88" s="15">
        <v>1</v>
      </c>
      <c r="CM88" s="15">
        <v>3</v>
      </c>
      <c r="CN88" s="9">
        <f t="shared" si="86"/>
        <v>17</v>
      </c>
      <c r="CO88" s="15">
        <f t="shared" si="85"/>
        <v>23</v>
      </c>
      <c r="CP88" s="164">
        <f t="shared" si="87"/>
        <v>16</v>
      </c>
      <c r="CQ88" s="165">
        <f>CN88*'DATA GURU'!$C$30+CP88</f>
        <v>45.75</v>
      </c>
      <c r="CR88" s="220" t="str">
        <f>IF(CQ88&gt;='DATA GURU'!$C$20+20,"BAIK SEKALI",IF(CQ88&gt;='DATA GURU'!$C$20,"BAIK ",IF(CQ88&gt;='DATA GURU'!$C$20-10,"CUKUP",IF(CQ88&gt;='DATA GURU'!$C$20-20,"KURANG",IF(CQ88&lt;='DATA GURU'!$C$20-20,"KURANG SEKALI")))))</f>
        <v>CUKUP</v>
      </c>
      <c r="CS88" s="15">
        <v>9</v>
      </c>
    </row>
    <row r="89" spans="1:97" x14ac:dyDescent="0.25">
      <c r="A89" s="1">
        <v>74</v>
      </c>
      <c r="B89" s="167" t="s">
        <v>234</v>
      </c>
      <c r="C89" s="99" t="s">
        <v>75</v>
      </c>
      <c r="D89" s="100" t="s">
        <v>76</v>
      </c>
      <c r="G89" s="15" t="s">
        <v>282</v>
      </c>
      <c r="H89" s="15">
        <f t="shared" si="45"/>
        <v>1</v>
      </c>
      <c r="I89" s="15" t="s">
        <v>283</v>
      </c>
      <c r="J89" s="15">
        <f t="shared" si="46"/>
        <v>1</v>
      </c>
      <c r="K89" s="15" t="s">
        <v>283</v>
      </c>
      <c r="L89" s="15">
        <f t="shared" si="47"/>
        <v>0</v>
      </c>
      <c r="M89" s="15" t="s">
        <v>282</v>
      </c>
      <c r="N89" s="15">
        <f t="shared" si="48"/>
        <v>1</v>
      </c>
      <c r="O89" s="15" t="s">
        <v>12</v>
      </c>
      <c r="P89" s="15">
        <f t="shared" si="49"/>
        <v>1</v>
      </c>
      <c r="Q89" s="15" t="s">
        <v>282</v>
      </c>
      <c r="R89" s="15">
        <f t="shared" si="50"/>
        <v>1</v>
      </c>
      <c r="S89" s="15" t="s">
        <v>283</v>
      </c>
      <c r="T89" s="15">
        <f t="shared" si="51"/>
        <v>0</v>
      </c>
      <c r="U89" s="15" t="s">
        <v>285</v>
      </c>
      <c r="V89" s="15">
        <f t="shared" si="52"/>
        <v>1</v>
      </c>
      <c r="W89" s="15" t="s">
        <v>282</v>
      </c>
      <c r="X89" s="15">
        <f t="shared" si="53"/>
        <v>0</v>
      </c>
      <c r="Y89" s="15" t="s">
        <v>282</v>
      </c>
      <c r="Z89" s="15">
        <f t="shared" si="54"/>
        <v>0</v>
      </c>
      <c r="AA89" s="15" t="s">
        <v>283</v>
      </c>
      <c r="AB89" s="15">
        <f t="shared" si="55"/>
        <v>1</v>
      </c>
      <c r="AC89" s="15" t="s">
        <v>285</v>
      </c>
      <c r="AD89" s="15">
        <f t="shared" si="56"/>
        <v>0</v>
      </c>
      <c r="AE89" s="15" t="s">
        <v>283</v>
      </c>
      <c r="AF89" s="15">
        <f t="shared" si="57"/>
        <v>0</v>
      </c>
      <c r="AG89" s="15" t="s">
        <v>282</v>
      </c>
      <c r="AH89" s="15">
        <f t="shared" si="58"/>
        <v>1</v>
      </c>
      <c r="AI89" s="15" t="s">
        <v>285</v>
      </c>
      <c r="AJ89" s="15">
        <f t="shared" si="59"/>
        <v>1</v>
      </c>
      <c r="AK89" s="15" t="s">
        <v>282</v>
      </c>
      <c r="AL89" s="15">
        <f t="shared" si="60"/>
        <v>0</v>
      </c>
      <c r="AM89" s="15" t="s">
        <v>12</v>
      </c>
      <c r="AN89" s="15">
        <f t="shared" si="61"/>
        <v>1</v>
      </c>
      <c r="AO89" s="15" t="s">
        <v>282</v>
      </c>
      <c r="AP89" s="15">
        <f t="shared" si="62"/>
        <v>0</v>
      </c>
      <c r="AQ89" s="15" t="s">
        <v>12</v>
      </c>
      <c r="AR89" s="15">
        <f t="shared" si="63"/>
        <v>1</v>
      </c>
      <c r="AS89" s="15" t="s">
        <v>282</v>
      </c>
      <c r="AT89" s="15">
        <f t="shared" si="64"/>
        <v>0</v>
      </c>
      <c r="AU89" s="15" t="s">
        <v>282</v>
      </c>
      <c r="AV89" s="15">
        <f t="shared" si="65"/>
        <v>0</v>
      </c>
      <c r="AW89" s="15" t="s">
        <v>12</v>
      </c>
      <c r="AX89" s="15">
        <f t="shared" si="66"/>
        <v>1</v>
      </c>
      <c r="AY89" s="15" t="s">
        <v>12</v>
      </c>
      <c r="AZ89" s="15">
        <f t="shared" si="67"/>
        <v>0</v>
      </c>
      <c r="BA89" s="15" t="s">
        <v>284</v>
      </c>
      <c r="BB89" s="15">
        <f t="shared" si="68"/>
        <v>1</v>
      </c>
      <c r="BC89" s="15" t="s">
        <v>285</v>
      </c>
      <c r="BD89" s="15">
        <f t="shared" si="69"/>
        <v>0</v>
      </c>
      <c r="BE89" s="15" t="s">
        <v>284</v>
      </c>
      <c r="BF89" s="15">
        <f t="shared" si="70"/>
        <v>1</v>
      </c>
      <c r="BG89" s="15" t="s">
        <v>285</v>
      </c>
      <c r="BH89" s="15">
        <f t="shared" si="71"/>
        <v>1</v>
      </c>
      <c r="BI89" s="15" t="s">
        <v>285</v>
      </c>
      <c r="BJ89" s="15">
        <f t="shared" si="72"/>
        <v>0</v>
      </c>
      <c r="BK89" s="15" t="s">
        <v>284</v>
      </c>
      <c r="BL89" s="15">
        <f t="shared" si="73"/>
        <v>0</v>
      </c>
      <c r="BM89" s="15" t="s">
        <v>284</v>
      </c>
      <c r="BN89" s="15">
        <f t="shared" si="74"/>
        <v>1</v>
      </c>
      <c r="BO89" s="15" t="s">
        <v>282</v>
      </c>
      <c r="BP89" s="15">
        <f t="shared" si="75"/>
        <v>0</v>
      </c>
      <c r="BQ89" s="15" t="s">
        <v>12</v>
      </c>
      <c r="BR89" s="15">
        <f t="shared" si="76"/>
        <v>0</v>
      </c>
      <c r="BS89" s="15" t="s">
        <v>283</v>
      </c>
      <c r="BT89" s="15">
        <f t="shared" si="77"/>
        <v>1</v>
      </c>
      <c r="BU89" s="15" t="s">
        <v>12</v>
      </c>
      <c r="BV89" s="15">
        <f t="shared" si="78"/>
        <v>1</v>
      </c>
      <c r="BW89" s="15" t="s">
        <v>12</v>
      </c>
      <c r="BX89" s="15">
        <f t="shared" si="79"/>
        <v>0</v>
      </c>
      <c r="BY89" s="15" t="s">
        <v>282</v>
      </c>
      <c r="BZ89" s="15">
        <f t="shared" si="80"/>
        <v>1</v>
      </c>
      <c r="CA89" s="15" t="s">
        <v>284</v>
      </c>
      <c r="CB89" s="15">
        <f t="shared" si="81"/>
        <v>1</v>
      </c>
      <c r="CC89" s="15" t="s">
        <v>284</v>
      </c>
      <c r="CD89" s="15">
        <f t="shared" si="82"/>
        <v>0</v>
      </c>
      <c r="CE89" s="15" t="s">
        <v>12</v>
      </c>
      <c r="CF89" s="15">
        <f t="shared" si="83"/>
        <v>1</v>
      </c>
      <c r="CG89" s="15" t="s">
        <v>285</v>
      </c>
      <c r="CH89" s="15">
        <f t="shared" si="84"/>
        <v>0</v>
      </c>
      <c r="CI89" s="15">
        <v>3</v>
      </c>
      <c r="CJ89" s="15">
        <v>6</v>
      </c>
      <c r="CK89" s="15">
        <v>4</v>
      </c>
      <c r="CL89" s="15">
        <v>1</v>
      </c>
      <c r="CM89" s="15">
        <v>5</v>
      </c>
      <c r="CN89" s="9">
        <f t="shared" si="86"/>
        <v>21</v>
      </c>
      <c r="CO89" s="15">
        <f t="shared" si="85"/>
        <v>19</v>
      </c>
      <c r="CP89" s="164">
        <f t="shared" si="87"/>
        <v>19</v>
      </c>
      <c r="CQ89" s="165">
        <f>CN89*'DATA GURU'!$C$30+CP89</f>
        <v>55.75</v>
      </c>
      <c r="CR89" s="220" t="str">
        <f>IF(CQ89&gt;='DATA GURU'!$C$20+20,"BAIK SEKALI",IF(CQ89&gt;='DATA GURU'!$C$20,"BAIK ",IF(CQ89&gt;='DATA GURU'!$C$20-10,"CUKUP",IF(CQ89&gt;='DATA GURU'!$C$20-20,"KURANG",IF(CQ89&lt;='DATA GURU'!$C$20-20,"KURANG SEKALI")))))</f>
        <v xml:space="preserve">BAIK </v>
      </c>
      <c r="CS89" s="15">
        <v>9</v>
      </c>
    </row>
    <row r="90" spans="1:97" x14ac:dyDescent="0.25">
      <c r="A90" s="3">
        <v>75</v>
      </c>
      <c r="B90" s="167" t="s">
        <v>235</v>
      </c>
      <c r="C90" s="99" t="s">
        <v>75</v>
      </c>
      <c r="D90" s="100" t="s">
        <v>76</v>
      </c>
      <c r="G90" s="15" t="s">
        <v>282</v>
      </c>
      <c r="H90" s="15">
        <f t="shared" si="45"/>
        <v>1</v>
      </c>
      <c r="I90" s="15" t="s">
        <v>282</v>
      </c>
      <c r="J90" s="15">
        <f t="shared" si="46"/>
        <v>0</v>
      </c>
      <c r="K90" s="15" t="s">
        <v>283</v>
      </c>
      <c r="L90" s="15">
        <f t="shared" si="47"/>
        <v>0</v>
      </c>
      <c r="M90" s="15" t="s">
        <v>282</v>
      </c>
      <c r="N90" s="15">
        <f t="shared" si="48"/>
        <v>1</v>
      </c>
      <c r="O90" s="15" t="s">
        <v>284</v>
      </c>
      <c r="P90" s="15">
        <f t="shared" si="49"/>
        <v>0</v>
      </c>
      <c r="Q90" s="15" t="s">
        <v>282</v>
      </c>
      <c r="R90" s="15">
        <f t="shared" si="50"/>
        <v>1</v>
      </c>
      <c r="S90" s="15" t="s">
        <v>285</v>
      </c>
      <c r="T90" s="15">
        <f t="shared" si="51"/>
        <v>1</v>
      </c>
      <c r="U90" s="15" t="s">
        <v>285</v>
      </c>
      <c r="V90" s="15">
        <f t="shared" si="52"/>
        <v>1</v>
      </c>
      <c r="W90" s="15" t="s">
        <v>282</v>
      </c>
      <c r="X90" s="15">
        <f t="shared" si="53"/>
        <v>0</v>
      </c>
      <c r="Y90" s="15" t="s">
        <v>283</v>
      </c>
      <c r="Z90" s="15">
        <f t="shared" si="54"/>
        <v>0</v>
      </c>
      <c r="AA90" s="15" t="s">
        <v>285</v>
      </c>
      <c r="AB90" s="15">
        <f t="shared" si="55"/>
        <v>0</v>
      </c>
      <c r="AC90" s="15" t="s">
        <v>282</v>
      </c>
      <c r="AD90" s="15">
        <f t="shared" si="56"/>
        <v>1</v>
      </c>
      <c r="AE90" s="15" t="s">
        <v>283</v>
      </c>
      <c r="AF90" s="15">
        <f t="shared" si="57"/>
        <v>0</v>
      </c>
      <c r="AG90" s="15" t="s">
        <v>282</v>
      </c>
      <c r="AH90" s="15">
        <f t="shared" si="58"/>
        <v>1</v>
      </c>
      <c r="AI90" s="15" t="s">
        <v>285</v>
      </c>
      <c r="AJ90" s="15">
        <f t="shared" si="59"/>
        <v>1</v>
      </c>
      <c r="AK90" s="15" t="s">
        <v>284</v>
      </c>
      <c r="AL90" s="15">
        <f t="shared" si="60"/>
        <v>1</v>
      </c>
      <c r="AM90" s="15" t="s">
        <v>283</v>
      </c>
      <c r="AN90" s="15">
        <f t="shared" si="61"/>
        <v>0</v>
      </c>
      <c r="AO90" s="15" t="s">
        <v>282</v>
      </c>
      <c r="AP90" s="15">
        <f t="shared" si="62"/>
        <v>0</v>
      </c>
      <c r="AQ90" s="15" t="s">
        <v>12</v>
      </c>
      <c r="AR90" s="15">
        <f t="shared" si="63"/>
        <v>1</v>
      </c>
      <c r="AS90" s="15" t="s">
        <v>285</v>
      </c>
      <c r="AT90" s="15">
        <f t="shared" si="64"/>
        <v>0</v>
      </c>
      <c r="AU90" s="15" t="s">
        <v>284</v>
      </c>
      <c r="AV90" s="15">
        <f t="shared" si="65"/>
        <v>0</v>
      </c>
      <c r="AW90" s="15" t="s">
        <v>285</v>
      </c>
      <c r="AX90" s="15">
        <f t="shared" si="66"/>
        <v>0</v>
      </c>
      <c r="AY90" s="15" t="s">
        <v>284</v>
      </c>
      <c r="AZ90" s="15">
        <f t="shared" si="67"/>
        <v>1</v>
      </c>
      <c r="BA90" s="15" t="s">
        <v>282</v>
      </c>
      <c r="BB90" s="15">
        <f t="shared" si="68"/>
        <v>0</v>
      </c>
      <c r="BC90" s="15" t="s">
        <v>12</v>
      </c>
      <c r="BD90" s="15">
        <f t="shared" si="69"/>
        <v>1</v>
      </c>
      <c r="BE90" s="15" t="s">
        <v>284</v>
      </c>
      <c r="BF90" s="15">
        <f t="shared" si="70"/>
        <v>1</v>
      </c>
      <c r="BG90" s="15" t="s">
        <v>284</v>
      </c>
      <c r="BH90" s="15">
        <f t="shared" si="71"/>
        <v>0</v>
      </c>
      <c r="BI90" s="15" t="s">
        <v>282</v>
      </c>
      <c r="BJ90" s="15">
        <f t="shared" si="72"/>
        <v>1</v>
      </c>
      <c r="BK90" s="15" t="s">
        <v>285</v>
      </c>
      <c r="BL90" s="15">
        <f t="shared" si="73"/>
        <v>0</v>
      </c>
      <c r="BM90" s="15" t="s">
        <v>284</v>
      </c>
      <c r="BN90" s="15">
        <f t="shared" si="74"/>
        <v>1</v>
      </c>
      <c r="BO90" s="15" t="s">
        <v>12</v>
      </c>
      <c r="BP90" s="15">
        <f t="shared" si="75"/>
        <v>1</v>
      </c>
      <c r="BQ90" s="15" t="s">
        <v>283</v>
      </c>
      <c r="BR90" s="15">
        <f t="shared" si="76"/>
        <v>1</v>
      </c>
      <c r="BS90" s="15" t="s">
        <v>283</v>
      </c>
      <c r="BT90" s="15">
        <f t="shared" si="77"/>
        <v>1</v>
      </c>
      <c r="BU90" s="15" t="s">
        <v>12</v>
      </c>
      <c r="BV90" s="15">
        <f t="shared" si="78"/>
        <v>1</v>
      </c>
      <c r="BW90" s="15" t="s">
        <v>282</v>
      </c>
      <c r="BX90" s="15">
        <f t="shared" si="79"/>
        <v>0</v>
      </c>
      <c r="BY90" s="15" t="s">
        <v>282</v>
      </c>
      <c r="BZ90" s="15">
        <f t="shared" si="80"/>
        <v>1</v>
      </c>
      <c r="CA90" s="15" t="s">
        <v>284</v>
      </c>
      <c r="CB90" s="15">
        <f t="shared" si="81"/>
        <v>1</v>
      </c>
      <c r="CC90" s="15" t="s">
        <v>282</v>
      </c>
      <c r="CD90" s="15">
        <f t="shared" si="82"/>
        <v>1</v>
      </c>
      <c r="CE90" s="15" t="s">
        <v>12</v>
      </c>
      <c r="CF90" s="15">
        <f t="shared" si="83"/>
        <v>1</v>
      </c>
      <c r="CG90" s="15" t="s">
        <v>12</v>
      </c>
      <c r="CH90" s="15">
        <f t="shared" si="84"/>
        <v>1</v>
      </c>
      <c r="CI90" s="15">
        <v>3</v>
      </c>
      <c r="CJ90" s="15">
        <v>5</v>
      </c>
      <c r="CK90" s="15">
        <v>5</v>
      </c>
      <c r="CL90" s="15">
        <v>3</v>
      </c>
      <c r="CM90" s="15">
        <v>4</v>
      </c>
      <c r="CN90" s="9">
        <f t="shared" si="86"/>
        <v>24</v>
      </c>
      <c r="CO90" s="15">
        <f t="shared" si="85"/>
        <v>16</v>
      </c>
      <c r="CP90" s="164">
        <f t="shared" si="87"/>
        <v>20</v>
      </c>
      <c r="CQ90" s="165">
        <f>CN90*'DATA GURU'!$C$30+CP90</f>
        <v>62</v>
      </c>
      <c r="CR90" s="220" t="str">
        <f>IF(CQ90&gt;='DATA GURU'!$C$20+20,"BAIK SEKALI",IF(CQ90&gt;='DATA GURU'!$C$20,"BAIK ",IF(CQ90&gt;='DATA GURU'!$C$20-10,"CUKUP",IF(CQ90&gt;='DATA GURU'!$C$20-20,"KURANG",IF(CQ90&lt;='DATA GURU'!$C$20-20,"KURANG SEKALI")))))</f>
        <v xml:space="preserve">BAIK </v>
      </c>
      <c r="CS90" s="15">
        <v>9</v>
      </c>
    </row>
    <row r="91" spans="1:97" x14ac:dyDescent="0.25">
      <c r="A91" s="1">
        <v>76</v>
      </c>
      <c r="B91" s="169" t="s">
        <v>236</v>
      </c>
      <c r="C91" s="99" t="s">
        <v>75</v>
      </c>
      <c r="D91" s="100" t="s">
        <v>76</v>
      </c>
      <c r="G91" s="15" t="s">
        <v>282</v>
      </c>
      <c r="H91" s="15">
        <f t="shared" si="45"/>
        <v>1</v>
      </c>
      <c r="I91" s="15" t="s">
        <v>283</v>
      </c>
      <c r="J91" s="15">
        <f t="shared" si="46"/>
        <v>1</v>
      </c>
      <c r="K91" s="15" t="s">
        <v>283</v>
      </c>
      <c r="L91" s="15">
        <f t="shared" si="47"/>
        <v>0</v>
      </c>
      <c r="M91" s="15" t="s">
        <v>12</v>
      </c>
      <c r="N91" s="15">
        <f t="shared" si="48"/>
        <v>0</v>
      </c>
      <c r="O91" s="15" t="s">
        <v>282</v>
      </c>
      <c r="P91" s="15">
        <f t="shared" si="49"/>
        <v>0</v>
      </c>
      <c r="Q91" s="15" t="s">
        <v>284</v>
      </c>
      <c r="R91" s="15">
        <f t="shared" si="50"/>
        <v>0</v>
      </c>
      <c r="S91" s="15" t="s">
        <v>283</v>
      </c>
      <c r="T91" s="15">
        <f t="shared" si="51"/>
        <v>0</v>
      </c>
      <c r="U91" s="15" t="s">
        <v>284</v>
      </c>
      <c r="V91" s="15">
        <f t="shared" si="52"/>
        <v>0</v>
      </c>
      <c r="W91" s="15" t="s">
        <v>12</v>
      </c>
      <c r="X91" s="15">
        <f t="shared" si="53"/>
        <v>0</v>
      </c>
      <c r="Y91" s="15" t="s">
        <v>282</v>
      </c>
      <c r="Z91" s="15">
        <f t="shared" si="54"/>
        <v>0</v>
      </c>
      <c r="AA91" s="15" t="s">
        <v>283</v>
      </c>
      <c r="AB91" s="15">
        <f t="shared" si="55"/>
        <v>1</v>
      </c>
      <c r="AC91" s="15" t="s">
        <v>282</v>
      </c>
      <c r="AD91" s="15">
        <f t="shared" si="56"/>
        <v>1</v>
      </c>
      <c r="AE91" s="15" t="s">
        <v>282</v>
      </c>
      <c r="AF91" s="15">
        <f t="shared" si="57"/>
        <v>0</v>
      </c>
      <c r="AG91" s="15" t="s">
        <v>282</v>
      </c>
      <c r="AH91" s="15">
        <f t="shared" si="58"/>
        <v>1</v>
      </c>
      <c r="AI91" s="15" t="s">
        <v>285</v>
      </c>
      <c r="AJ91" s="15">
        <f t="shared" si="59"/>
        <v>1</v>
      </c>
      <c r="AK91" s="15" t="s">
        <v>284</v>
      </c>
      <c r="AL91" s="15">
        <f t="shared" si="60"/>
        <v>1</v>
      </c>
      <c r="AM91" s="15" t="s">
        <v>12</v>
      </c>
      <c r="AN91" s="15">
        <f t="shared" si="61"/>
        <v>1</v>
      </c>
      <c r="AO91" s="15" t="s">
        <v>12</v>
      </c>
      <c r="AP91" s="15">
        <f t="shared" si="62"/>
        <v>0</v>
      </c>
      <c r="AQ91" s="15" t="s">
        <v>12</v>
      </c>
      <c r="AR91" s="15">
        <f t="shared" si="63"/>
        <v>1</v>
      </c>
      <c r="AS91" s="15" t="s">
        <v>285</v>
      </c>
      <c r="AT91" s="15">
        <f t="shared" si="64"/>
        <v>0</v>
      </c>
      <c r="AU91" s="15" t="s">
        <v>282</v>
      </c>
      <c r="AV91" s="15">
        <f t="shared" si="65"/>
        <v>0</v>
      </c>
      <c r="AW91" s="15" t="s">
        <v>284</v>
      </c>
      <c r="AX91" s="15">
        <f t="shared" si="66"/>
        <v>0</v>
      </c>
      <c r="AY91" s="15" t="s">
        <v>282</v>
      </c>
      <c r="AZ91" s="15">
        <f t="shared" si="67"/>
        <v>0</v>
      </c>
      <c r="BA91" s="15" t="s">
        <v>282</v>
      </c>
      <c r="BB91" s="15">
        <f t="shared" si="68"/>
        <v>0</v>
      </c>
      <c r="BC91" s="15" t="s">
        <v>12</v>
      </c>
      <c r="BD91" s="15">
        <f t="shared" si="69"/>
        <v>1</v>
      </c>
      <c r="BE91" s="15" t="s">
        <v>284</v>
      </c>
      <c r="BF91" s="15">
        <f t="shared" si="70"/>
        <v>1</v>
      </c>
      <c r="BG91" s="15" t="s">
        <v>12</v>
      </c>
      <c r="BH91" s="15">
        <f t="shared" si="71"/>
        <v>0</v>
      </c>
      <c r="BI91" s="15" t="s">
        <v>12</v>
      </c>
      <c r="BJ91" s="15">
        <f t="shared" si="72"/>
        <v>0</v>
      </c>
      <c r="BK91" s="15" t="s">
        <v>12</v>
      </c>
      <c r="BL91" s="15">
        <f t="shared" si="73"/>
        <v>0</v>
      </c>
      <c r="BM91" s="15" t="s">
        <v>285</v>
      </c>
      <c r="BN91" s="15">
        <f t="shared" si="74"/>
        <v>0</v>
      </c>
      <c r="BO91" s="15" t="s">
        <v>285</v>
      </c>
      <c r="BP91" s="15">
        <f t="shared" si="75"/>
        <v>0</v>
      </c>
      <c r="BQ91" s="15" t="s">
        <v>285</v>
      </c>
      <c r="BR91" s="15">
        <f t="shared" si="76"/>
        <v>0</v>
      </c>
      <c r="BS91" s="15" t="s">
        <v>12</v>
      </c>
      <c r="BT91" s="15">
        <f t="shared" si="77"/>
        <v>0</v>
      </c>
      <c r="BU91" s="15" t="s">
        <v>12</v>
      </c>
      <c r="BV91" s="15">
        <f t="shared" si="78"/>
        <v>1</v>
      </c>
      <c r="BW91" s="15" t="s">
        <v>12</v>
      </c>
      <c r="BX91" s="15">
        <f t="shared" si="79"/>
        <v>0</v>
      </c>
      <c r="BY91" s="15" t="s">
        <v>12</v>
      </c>
      <c r="BZ91" s="15">
        <f t="shared" si="80"/>
        <v>0</v>
      </c>
      <c r="CA91" s="15" t="s">
        <v>284</v>
      </c>
      <c r="CB91" s="15">
        <f t="shared" si="81"/>
        <v>1</v>
      </c>
      <c r="CC91" s="15" t="s">
        <v>284</v>
      </c>
      <c r="CD91" s="15">
        <f t="shared" si="82"/>
        <v>0</v>
      </c>
      <c r="CE91" s="15" t="s">
        <v>284</v>
      </c>
      <c r="CF91" s="15">
        <f t="shared" si="83"/>
        <v>0</v>
      </c>
      <c r="CG91" s="15" t="s">
        <v>284</v>
      </c>
      <c r="CH91" s="15">
        <f t="shared" si="84"/>
        <v>0</v>
      </c>
      <c r="CI91" s="15">
        <v>3</v>
      </c>
      <c r="CJ91" s="15">
        <v>8</v>
      </c>
      <c r="CK91" s="15">
        <v>0</v>
      </c>
      <c r="CL91" s="15">
        <v>1</v>
      </c>
      <c r="CM91" s="15">
        <v>5</v>
      </c>
      <c r="CN91" s="9">
        <f t="shared" si="86"/>
        <v>13</v>
      </c>
      <c r="CO91" s="15">
        <f t="shared" si="85"/>
        <v>27</v>
      </c>
      <c r="CP91" s="164">
        <f t="shared" si="87"/>
        <v>17</v>
      </c>
      <c r="CQ91" s="165">
        <f>CN91*'DATA GURU'!$C$30+CP91</f>
        <v>39.75</v>
      </c>
      <c r="CR91" s="220" t="str">
        <f>IF(CQ91&gt;='DATA GURU'!$C$20+20,"BAIK SEKALI",IF(CQ91&gt;='DATA GURU'!$C$20,"BAIK ",IF(CQ91&gt;='DATA GURU'!$C$20-10,"CUKUP",IF(CQ91&gt;='DATA GURU'!$C$20-20,"KURANG",IF(CQ91&lt;='DATA GURU'!$C$20-20,"KURANG SEKALI")))))</f>
        <v>KURANG</v>
      </c>
      <c r="CS91" s="15">
        <v>9</v>
      </c>
    </row>
    <row r="92" spans="1:97" x14ac:dyDescent="0.25">
      <c r="A92" s="3">
        <v>77</v>
      </c>
      <c r="B92" s="167" t="s">
        <v>237</v>
      </c>
      <c r="C92" s="99" t="s">
        <v>75</v>
      </c>
      <c r="D92" s="100" t="s">
        <v>76</v>
      </c>
      <c r="G92" s="15" t="s">
        <v>282</v>
      </c>
      <c r="H92" s="15">
        <f t="shared" si="45"/>
        <v>1</v>
      </c>
      <c r="I92" s="15" t="s">
        <v>282</v>
      </c>
      <c r="J92" s="15">
        <f t="shared" si="46"/>
        <v>0</v>
      </c>
      <c r="K92" s="15" t="s">
        <v>283</v>
      </c>
      <c r="L92" s="15">
        <f t="shared" si="47"/>
        <v>0</v>
      </c>
      <c r="M92" s="15" t="s">
        <v>282</v>
      </c>
      <c r="N92" s="15">
        <f t="shared" si="48"/>
        <v>1</v>
      </c>
      <c r="O92" s="15" t="s">
        <v>284</v>
      </c>
      <c r="P92" s="15">
        <f t="shared" si="49"/>
        <v>0</v>
      </c>
      <c r="Q92" s="15" t="s">
        <v>12</v>
      </c>
      <c r="R92" s="15">
        <f t="shared" si="50"/>
        <v>0</v>
      </c>
      <c r="S92" s="15" t="s">
        <v>12</v>
      </c>
      <c r="T92" s="15">
        <f t="shared" si="51"/>
        <v>0</v>
      </c>
      <c r="U92" s="15" t="s">
        <v>285</v>
      </c>
      <c r="V92" s="15">
        <f t="shared" si="52"/>
        <v>1</v>
      </c>
      <c r="W92" s="15" t="s">
        <v>284</v>
      </c>
      <c r="X92" s="15">
        <f t="shared" si="53"/>
        <v>0</v>
      </c>
      <c r="Y92" s="15" t="s">
        <v>284</v>
      </c>
      <c r="Z92" s="15">
        <f t="shared" si="54"/>
        <v>1</v>
      </c>
      <c r="AA92" s="15" t="s">
        <v>283</v>
      </c>
      <c r="AB92" s="15">
        <f t="shared" si="55"/>
        <v>1</v>
      </c>
      <c r="AC92" s="15" t="s">
        <v>282</v>
      </c>
      <c r="AD92" s="15">
        <f t="shared" si="56"/>
        <v>1</v>
      </c>
      <c r="AE92" s="15" t="s">
        <v>282</v>
      </c>
      <c r="AF92" s="15">
        <f t="shared" si="57"/>
        <v>0</v>
      </c>
      <c r="AG92" s="15" t="s">
        <v>282</v>
      </c>
      <c r="AH92" s="15">
        <f t="shared" si="58"/>
        <v>1</v>
      </c>
      <c r="AI92" s="15" t="s">
        <v>285</v>
      </c>
      <c r="AJ92" s="15">
        <f t="shared" si="59"/>
        <v>1</v>
      </c>
      <c r="AK92" s="15" t="s">
        <v>284</v>
      </c>
      <c r="AL92" s="15">
        <f t="shared" si="60"/>
        <v>1</v>
      </c>
      <c r="AM92" s="15" t="s">
        <v>12</v>
      </c>
      <c r="AN92" s="15">
        <f t="shared" si="61"/>
        <v>1</v>
      </c>
      <c r="AO92" s="15" t="s">
        <v>284</v>
      </c>
      <c r="AP92" s="15">
        <f t="shared" si="62"/>
        <v>0</v>
      </c>
      <c r="AQ92" s="15" t="s">
        <v>12</v>
      </c>
      <c r="AR92" s="15">
        <f t="shared" si="63"/>
        <v>1</v>
      </c>
      <c r="AS92" s="15" t="s">
        <v>285</v>
      </c>
      <c r="AT92" s="15">
        <f t="shared" si="64"/>
        <v>0</v>
      </c>
      <c r="AU92" s="15" t="s">
        <v>282</v>
      </c>
      <c r="AV92" s="15">
        <f t="shared" si="65"/>
        <v>0</v>
      </c>
      <c r="AW92" s="15" t="s">
        <v>12</v>
      </c>
      <c r="AX92" s="15">
        <f t="shared" si="66"/>
        <v>1</v>
      </c>
      <c r="AY92" s="15" t="s">
        <v>284</v>
      </c>
      <c r="AZ92" s="15">
        <f t="shared" si="67"/>
        <v>1</v>
      </c>
      <c r="BA92" s="15" t="s">
        <v>284</v>
      </c>
      <c r="BB92" s="15">
        <f t="shared" si="68"/>
        <v>1</v>
      </c>
      <c r="BC92" s="15" t="s">
        <v>12</v>
      </c>
      <c r="BD92" s="15">
        <f t="shared" si="69"/>
        <v>1</v>
      </c>
      <c r="BE92" s="15" t="s">
        <v>284</v>
      </c>
      <c r="BF92" s="15">
        <f t="shared" si="70"/>
        <v>1</v>
      </c>
      <c r="BG92" s="15" t="s">
        <v>285</v>
      </c>
      <c r="BH92" s="15">
        <f t="shared" si="71"/>
        <v>1</v>
      </c>
      <c r="BI92" s="15" t="s">
        <v>284</v>
      </c>
      <c r="BJ92" s="15">
        <f t="shared" si="72"/>
        <v>0</v>
      </c>
      <c r="BK92" s="15" t="s">
        <v>285</v>
      </c>
      <c r="BL92" s="15">
        <f t="shared" si="73"/>
        <v>0</v>
      </c>
      <c r="BM92" s="15" t="s">
        <v>284</v>
      </c>
      <c r="BN92" s="15">
        <f t="shared" si="74"/>
        <v>1</v>
      </c>
      <c r="BO92" s="15" t="s">
        <v>12</v>
      </c>
      <c r="BP92" s="15">
        <f t="shared" si="75"/>
        <v>1</v>
      </c>
      <c r="BQ92" s="15" t="s">
        <v>283</v>
      </c>
      <c r="BR92" s="15">
        <f t="shared" si="76"/>
        <v>1</v>
      </c>
      <c r="BS92" s="15" t="s">
        <v>283</v>
      </c>
      <c r="BT92" s="15">
        <f t="shared" si="77"/>
        <v>1</v>
      </c>
      <c r="BU92" s="15" t="s">
        <v>282</v>
      </c>
      <c r="BV92" s="15">
        <f t="shared" si="78"/>
        <v>0</v>
      </c>
      <c r="BW92" s="15" t="s">
        <v>282</v>
      </c>
      <c r="BX92" s="15">
        <f t="shared" si="79"/>
        <v>0</v>
      </c>
      <c r="BY92" s="15" t="s">
        <v>283</v>
      </c>
      <c r="BZ92" s="15">
        <f t="shared" si="80"/>
        <v>0</v>
      </c>
      <c r="CA92" s="15" t="s">
        <v>284</v>
      </c>
      <c r="CB92" s="15">
        <f t="shared" si="81"/>
        <v>1</v>
      </c>
      <c r="CC92" s="15" t="s">
        <v>282</v>
      </c>
      <c r="CD92" s="15">
        <f t="shared" si="82"/>
        <v>1</v>
      </c>
      <c r="CE92" s="15" t="s">
        <v>12</v>
      </c>
      <c r="CF92" s="15">
        <f t="shared" si="83"/>
        <v>1</v>
      </c>
      <c r="CG92" s="15" t="s">
        <v>285</v>
      </c>
      <c r="CH92" s="15">
        <f t="shared" si="84"/>
        <v>0</v>
      </c>
      <c r="CI92" s="15">
        <v>4</v>
      </c>
      <c r="CJ92" s="15">
        <v>8</v>
      </c>
      <c r="CK92" s="15">
        <v>0</v>
      </c>
      <c r="CL92" s="15">
        <v>1</v>
      </c>
      <c r="CM92" s="15">
        <v>5</v>
      </c>
      <c r="CN92" s="9">
        <f t="shared" si="86"/>
        <v>24</v>
      </c>
      <c r="CO92" s="15">
        <f t="shared" si="85"/>
        <v>16</v>
      </c>
      <c r="CP92" s="164">
        <f t="shared" si="87"/>
        <v>18</v>
      </c>
      <c r="CQ92" s="165">
        <f>CN92*'DATA GURU'!$C$30+CP92</f>
        <v>60</v>
      </c>
      <c r="CR92" s="220" t="str">
        <f>IF(CQ92&gt;='DATA GURU'!$C$20+20,"BAIK SEKALI",IF(CQ92&gt;='DATA GURU'!$C$20,"BAIK ",IF(CQ92&gt;='DATA GURU'!$C$20-10,"CUKUP",IF(CQ92&gt;='DATA GURU'!$C$20-20,"KURANG",IF(CQ92&lt;='DATA GURU'!$C$20-20,"KURANG SEKALI")))))</f>
        <v xml:space="preserve">BAIK </v>
      </c>
      <c r="CS92" s="15">
        <v>9</v>
      </c>
    </row>
    <row r="93" spans="1:97" x14ac:dyDescent="0.25">
      <c r="A93" s="1">
        <v>78</v>
      </c>
      <c r="B93" s="168" t="s">
        <v>238</v>
      </c>
      <c r="C93" s="99" t="s">
        <v>75</v>
      </c>
      <c r="D93" s="100" t="s">
        <v>76</v>
      </c>
      <c r="G93" s="15" t="s">
        <v>282</v>
      </c>
      <c r="H93" s="15">
        <f t="shared" si="45"/>
        <v>1</v>
      </c>
      <c r="I93" s="15" t="s">
        <v>283</v>
      </c>
      <c r="J93" s="15">
        <f t="shared" si="46"/>
        <v>1</v>
      </c>
      <c r="K93" s="15" t="s">
        <v>283</v>
      </c>
      <c r="L93" s="15">
        <f t="shared" si="47"/>
        <v>0</v>
      </c>
      <c r="M93" s="15" t="s">
        <v>282</v>
      </c>
      <c r="N93" s="15">
        <f t="shared" si="48"/>
        <v>1</v>
      </c>
      <c r="O93" s="15" t="s">
        <v>284</v>
      </c>
      <c r="P93" s="15">
        <f t="shared" si="49"/>
        <v>0</v>
      </c>
      <c r="Q93" s="15" t="s">
        <v>12</v>
      </c>
      <c r="R93" s="15">
        <f t="shared" si="50"/>
        <v>0</v>
      </c>
      <c r="S93" s="15" t="s">
        <v>283</v>
      </c>
      <c r="T93" s="15">
        <f t="shared" si="51"/>
        <v>0</v>
      </c>
      <c r="U93" s="15" t="s">
        <v>285</v>
      </c>
      <c r="V93" s="15">
        <f t="shared" si="52"/>
        <v>1</v>
      </c>
      <c r="W93" s="15" t="s">
        <v>282</v>
      </c>
      <c r="X93" s="15">
        <f t="shared" si="53"/>
        <v>0</v>
      </c>
      <c r="Y93" s="15" t="s">
        <v>284</v>
      </c>
      <c r="Z93" s="15">
        <f t="shared" si="54"/>
        <v>1</v>
      </c>
      <c r="AA93" s="15" t="s">
        <v>283</v>
      </c>
      <c r="AB93" s="15">
        <f t="shared" si="55"/>
        <v>1</v>
      </c>
      <c r="AC93" s="15" t="s">
        <v>282</v>
      </c>
      <c r="AD93" s="15">
        <f t="shared" si="56"/>
        <v>1</v>
      </c>
      <c r="AE93" s="15" t="s">
        <v>12</v>
      </c>
      <c r="AF93" s="15">
        <f t="shared" si="57"/>
        <v>1</v>
      </c>
      <c r="AG93" s="15" t="s">
        <v>282</v>
      </c>
      <c r="AH93" s="15">
        <f t="shared" si="58"/>
        <v>1</v>
      </c>
      <c r="AI93" s="15" t="s">
        <v>282</v>
      </c>
      <c r="AJ93" s="15">
        <f t="shared" si="59"/>
        <v>0</v>
      </c>
      <c r="AK93" s="15" t="s">
        <v>284</v>
      </c>
      <c r="AL93" s="15">
        <f t="shared" si="60"/>
        <v>1</v>
      </c>
      <c r="AM93" s="15" t="s">
        <v>12</v>
      </c>
      <c r="AN93" s="15">
        <f t="shared" si="61"/>
        <v>1</v>
      </c>
      <c r="AO93" s="15" t="s">
        <v>12</v>
      </c>
      <c r="AP93" s="15">
        <f t="shared" si="62"/>
        <v>0</v>
      </c>
      <c r="AQ93" s="15" t="s">
        <v>12</v>
      </c>
      <c r="AR93" s="15">
        <f t="shared" si="63"/>
        <v>1</v>
      </c>
      <c r="AS93" s="15" t="s">
        <v>285</v>
      </c>
      <c r="AT93" s="15">
        <f t="shared" si="64"/>
        <v>0</v>
      </c>
      <c r="AU93" s="15" t="s">
        <v>282</v>
      </c>
      <c r="AV93" s="15">
        <f t="shared" si="65"/>
        <v>0</v>
      </c>
      <c r="AW93" s="15" t="s">
        <v>12</v>
      </c>
      <c r="AX93" s="15">
        <f t="shared" si="66"/>
        <v>1</v>
      </c>
      <c r="AY93" s="15" t="s">
        <v>284</v>
      </c>
      <c r="AZ93" s="15">
        <f t="shared" si="67"/>
        <v>1</v>
      </c>
      <c r="BA93" s="15" t="s">
        <v>284</v>
      </c>
      <c r="BB93" s="15">
        <f t="shared" si="68"/>
        <v>1</v>
      </c>
      <c r="BC93" s="15" t="s">
        <v>12</v>
      </c>
      <c r="BD93" s="15">
        <f t="shared" si="69"/>
        <v>1</v>
      </c>
      <c r="BE93" s="15" t="s">
        <v>284</v>
      </c>
      <c r="BF93" s="15">
        <f t="shared" si="70"/>
        <v>1</v>
      </c>
      <c r="BG93" s="15" t="s">
        <v>12</v>
      </c>
      <c r="BH93" s="15">
        <f t="shared" si="71"/>
        <v>0</v>
      </c>
      <c r="BI93" s="15" t="s">
        <v>283</v>
      </c>
      <c r="BJ93" s="15">
        <f t="shared" si="72"/>
        <v>0</v>
      </c>
      <c r="BK93" s="15" t="s">
        <v>284</v>
      </c>
      <c r="BL93" s="15">
        <f t="shared" si="73"/>
        <v>0</v>
      </c>
      <c r="BM93" s="15" t="s">
        <v>284</v>
      </c>
      <c r="BN93" s="15">
        <f t="shared" si="74"/>
        <v>1</v>
      </c>
      <c r="BO93" s="15" t="s">
        <v>12</v>
      </c>
      <c r="BP93" s="15">
        <f t="shared" si="75"/>
        <v>1</v>
      </c>
      <c r="BQ93" s="15" t="s">
        <v>283</v>
      </c>
      <c r="BR93" s="15">
        <f t="shared" si="76"/>
        <v>1</v>
      </c>
      <c r="BS93" s="15" t="s">
        <v>283</v>
      </c>
      <c r="BT93" s="15">
        <f t="shared" si="77"/>
        <v>1</v>
      </c>
      <c r="BU93" s="15" t="s">
        <v>12</v>
      </c>
      <c r="BV93" s="15">
        <f t="shared" si="78"/>
        <v>1</v>
      </c>
      <c r="BW93" s="15" t="s">
        <v>12</v>
      </c>
      <c r="BX93" s="15">
        <f t="shared" si="79"/>
        <v>0</v>
      </c>
      <c r="BY93" s="15" t="s">
        <v>283</v>
      </c>
      <c r="BZ93" s="15">
        <f t="shared" si="80"/>
        <v>0</v>
      </c>
      <c r="CA93" s="15" t="s">
        <v>284</v>
      </c>
      <c r="CB93" s="15">
        <f t="shared" si="81"/>
        <v>1</v>
      </c>
      <c r="CC93" s="15" t="s">
        <v>284</v>
      </c>
      <c r="CD93" s="15">
        <f t="shared" si="82"/>
        <v>0</v>
      </c>
      <c r="CE93" s="15" t="s">
        <v>12</v>
      </c>
      <c r="CF93" s="15">
        <f t="shared" si="83"/>
        <v>1</v>
      </c>
      <c r="CG93" s="15" t="s">
        <v>285</v>
      </c>
      <c r="CH93" s="15">
        <f t="shared" si="84"/>
        <v>0</v>
      </c>
      <c r="CI93" s="15">
        <v>3</v>
      </c>
      <c r="CJ93" s="15">
        <v>7</v>
      </c>
      <c r="CK93" s="15">
        <v>3</v>
      </c>
      <c r="CL93" s="15">
        <v>1</v>
      </c>
      <c r="CM93" s="15">
        <v>5</v>
      </c>
      <c r="CN93" s="9">
        <f t="shared" si="86"/>
        <v>24</v>
      </c>
      <c r="CO93" s="15">
        <f t="shared" si="85"/>
        <v>16</v>
      </c>
      <c r="CP93" s="164">
        <f t="shared" si="87"/>
        <v>19</v>
      </c>
      <c r="CQ93" s="165">
        <f>CN93*'DATA GURU'!$C$30+CP93</f>
        <v>61</v>
      </c>
      <c r="CR93" s="220" t="str">
        <f>IF(CQ93&gt;='DATA GURU'!$C$20+20,"BAIK SEKALI",IF(CQ93&gt;='DATA GURU'!$C$20,"BAIK ",IF(CQ93&gt;='DATA GURU'!$C$20-10,"CUKUP",IF(CQ93&gt;='DATA GURU'!$C$20-20,"KURANG",IF(CQ93&lt;='DATA GURU'!$C$20-20,"KURANG SEKALI")))))</f>
        <v xml:space="preserve">BAIK </v>
      </c>
      <c r="CS93" s="15">
        <v>7</v>
      </c>
    </row>
    <row r="94" spans="1:97" x14ac:dyDescent="0.25">
      <c r="A94" s="3">
        <v>79</v>
      </c>
      <c r="B94" s="167" t="s">
        <v>239</v>
      </c>
      <c r="C94" s="99" t="s">
        <v>75</v>
      </c>
      <c r="D94" s="100" t="s">
        <v>76</v>
      </c>
      <c r="G94" s="15" t="s">
        <v>282</v>
      </c>
      <c r="H94" s="15">
        <f t="shared" si="45"/>
        <v>1</v>
      </c>
      <c r="I94" s="15" t="s">
        <v>283</v>
      </c>
      <c r="J94" s="15">
        <f t="shared" si="46"/>
        <v>1</v>
      </c>
      <c r="K94" s="15" t="s">
        <v>283</v>
      </c>
      <c r="L94" s="15">
        <f t="shared" si="47"/>
        <v>0</v>
      </c>
      <c r="M94" s="15" t="s">
        <v>284</v>
      </c>
      <c r="N94" s="15">
        <f t="shared" si="48"/>
        <v>0</v>
      </c>
      <c r="O94" s="15" t="s">
        <v>285</v>
      </c>
      <c r="P94" s="15">
        <f t="shared" si="49"/>
        <v>0</v>
      </c>
      <c r="Q94" s="15" t="s">
        <v>12</v>
      </c>
      <c r="R94" s="15">
        <f t="shared" si="50"/>
        <v>0</v>
      </c>
      <c r="S94" s="15" t="s">
        <v>282</v>
      </c>
      <c r="T94" s="15">
        <f t="shared" si="51"/>
        <v>0</v>
      </c>
      <c r="U94" s="15" t="s">
        <v>283</v>
      </c>
      <c r="V94" s="15">
        <f t="shared" si="52"/>
        <v>0</v>
      </c>
      <c r="W94" s="15" t="s">
        <v>285</v>
      </c>
      <c r="X94" s="15">
        <f t="shared" si="53"/>
        <v>0</v>
      </c>
      <c r="Y94" s="15" t="s">
        <v>284</v>
      </c>
      <c r="Z94" s="15">
        <f t="shared" si="54"/>
        <v>1</v>
      </c>
      <c r="AA94" s="15" t="s">
        <v>283</v>
      </c>
      <c r="AB94" s="15">
        <f t="shared" si="55"/>
        <v>1</v>
      </c>
      <c r="AC94" s="15" t="s">
        <v>282</v>
      </c>
      <c r="AD94" s="15">
        <f t="shared" si="56"/>
        <v>1</v>
      </c>
      <c r="AE94" s="15" t="s">
        <v>282</v>
      </c>
      <c r="AF94" s="15">
        <f t="shared" si="57"/>
        <v>0</v>
      </c>
      <c r="AG94" s="15" t="s">
        <v>282</v>
      </c>
      <c r="AH94" s="15">
        <f t="shared" si="58"/>
        <v>1</v>
      </c>
      <c r="AI94" s="15" t="s">
        <v>284</v>
      </c>
      <c r="AJ94" s="15">
        <f t="shared" si="59"/>
        <v>0</v>
      </c>
      <c r="AK94" s="15" t="s">
        <v>283</v>
      </c>
      <c r="AL94" s="15">
        <f t="shared" si="60"/>
        <v>0</v>
      </c>
      <c r="AM94" s="15" t="s">
        <v>285</v>
      </c>
      <c r="AN94" s="15">
        <f t="shared" si="61"/>
        <v>0</v>
      </c>
      <c r="AO94" s="15" t="s">
        <v>12</v>
      </c>
      <c r="AP94" s="15">
        <f t="shared" si="62"/>
        <v>0</v>
      </c>
      <c r="AQ94" s="15" t="s">
        <v>12</v>
      </c>
      <c r="AR94" s="15">
        <f t="shared" si="63"/>
        <v>1</v>
      </c>
      <c r="AS94" s="15" t="s">
        <v>285</v>
      </c>
      <c r="AT94" s="15">
        <f t="shared" si="64"/>
        <v>0</v>
      </c>
      <c r="AU94" s="15" t="s">
        <v>284</v>
      </c>
      <c r="AV94" s="15">
        <f t="shared" si="65"/>
        <v>0</v>
      </c>
      <c r="AW94" s="15" t="s">
        <v>12</v>
      </c>
      <c r="AX94" s="15">
        <f t="shared" si="66"/>
        <v>1</v>
      </c>
      <c r="AY94" s="15" t="s">
        <v>284</v>
      </c>
      <c r="AZ94" s="15">
        <f t="shared" si="67"/>
        <v>1</v>
      </c>
      <c r="BA94" s="15" t="s">
        <v>284</v>
      </c>
      <c r="BB94" s="15">
        <f t="shared" si="68"/>
        <v>1</v>
      </c>
      <c r="BC94" s="15" t="s">
        <v>12</v>
      </c>
      <c r="BD94" s="15">
        <f t="shared" si="69"/>
        <v>1</v>
      </c>
      <c r="BE94" s="15" t="s">
        <v>284</v>
      </c>
      <c r="BF94" s="15">
        <f t="shared" si="70"/>
        <v>1</v>
      </c>
      <c r="BG94" s="15" t="s">
        <v>285</v>
      </c>
      <c r="BH94" s="15">
        <f t="shared" si="71"/>
        <v>1</v>
      </c>
      <c r="BI94" s="15" t="s">
        <v>282</v>
      </c>
      <c r="BJ94" s="15">
        <f t="shared" si="72"/>
        <v>1</v>
      </c>
      <c r="BK94" s="15" t="s">
        <v>285</v>
      </c>
      <c r="BL94" s="15">
        <f t="shared" si="73"/>
        <v>0</v>
      </c>
      <c r="BM94" s="15" t="s">
        <v>284</v>
      </c>
      <c r="BN94" s="15">
        <f t="shared" si="74"/>
        <v>1</v>
      </c>
      <c r="BO94" s="15" t="s">
        <v>283</v>
      </c>
      <c r="BP94" s="15">
        <f t="shared" si="75"/>
        <v>0</v>
      </c>
      <c r="BQ94" s="15" t="s">
        <v>283</v>
      </c>
      <c r="BR94" s="15">
        <f t="shared" si="76"/>
        <v>1</v>
      </c>
      <c r="BS94" s="15" t="s">
        <v>283</v>
      </c>
      <c r="BT94" s="15">
        <f t="shared" si="77"/>
        <v>1</v>
      </c>
      <c r="BU94" s="15" t="s">
        <v>12</v>
      </c>
      <c r="BV94" s="15">
        <f t="shared" si="78"/>
        <v>1</v>
      </c>
      <c r="BW94" s="15" t="s">
        <v>282</v>
      </c>
      <c r="BX94" s="15">
        <f t="shared" si="79"/>
        <v>0</v>
      </c>
      <c r="BY94" s="15" t="s">
        <v>283</v>
      </c>
      <c r="BZ94" s="15">
        <f t="shared" si="80"/>
        <v>0</v>
      </c>
      <c r="CA94" s="15" t="s">
        <v>283</v>
      </c>
      <c r="CB94" s="15">
        <f t="shared" si="81"/>
        <v>0</v>
      </c>
      <c r="CC94" s="15" t="s">
        <v>284</v>
      </c>
      <c r="CD94" s="15">
        <f t="shared" si="82"/>
        <v>0</v>
      </c>
      <c r="CE94" s="15" t="s">
        <v>12</v>
      </c>
      <c r="CF94" s="15">
        <f t="shared" si="83"/>
        <v>1</v>
      </c>
      <c r="CG94" s="15" t="s">
        <v>282</v>
      </c>
      <c r="CH94" s="15">
        <f t="shared" si="84"/>
        <v>0</v>
      </c>
      <c r="CI94" s="15">
        <v>4</v>
      </c>
      <c r="CJ94" s="15">
        <v>8</v>
      </c>
      <c r="CK94" s="15">
        <v>3</v>
      </c>
      <c r="CL94" s="15">
        <v>1</v>
      </c>
      <c r="CM94" s="15">
        <v>5</v>
      </c>
      <c r="CN94" s="9">
        <f t="shared" si="86"/>
        <v>19</v>
      </c>
      <c r="CO94" s="15">
        <f t="shared" si="85"/>
        <v>21</v>
      </c>
      <c r="CP94" s="164">
        <f t="shared" si="87"/>
        <v>21</v>
      </c>
      <c r="CQ94" s="165">
        <f>CN94*'DATA GURU'!$C$30+CP94</f>
        <v>54.25</v>
      </c>
      <c r="CR94" s="220" t="str">
        <f>IF(CQ94&gt;='DATA GURU'!$C$20+20,"BAIK SEKALI",IF(CQ94&gt;='DATA GURU'!$C$20,"BAIK ",IF(CQ94&gt;='DATA GURU'!$C$20-10,"CUKUP",IF(CQ94&gt;='DATA GURU'!$C$20-20,"KURANG",IF(CQ94&lt;='DATA GURU'!$C$20-20,"KURANG SEKALI")))))</f>
        <v>CUKUP</v>
      </c>
      <c r="CS94" s="15">
        <v>7</v>
      </c>
    </row>
    <row r="95" spans="1:97" x14ac:dyDescent="0.25">
      <c r="A95" s="1">
        <v>80</v>
      </c>
      <c r="B95" s="167" t="s">
        <v>240</v>
      </c>
      <c r="C95" s="99" t="s">
        <v>75</v>
      </c>
      <c r="D95" s="100" t="s">
        <v>76</v>
      </c>
      <c r="G95" s="15" t="s">
        <v>282</v>
      </c>
      <c r="H95" s="15">
        <f t="shared" si="45"/>
        <v>1</v>
      </c>
      <c r="I95" s="15" t="s">
        <v>283</v>
      </c>
      <c r="J95" s="15">
        <f t="shared" si="46"/>
        <v>1</v>
      </c>
      <c r="K95" s="15" t="s">
        <v>283</v>
      </c>
      <c r="L95" s="15">
        <f t="shared" si="47"/>
        <v>0</v>
      </c>
      <c r="M95" s="15" t="s">
        <v>284</v>
      </c>
      <c r="N95" s="15">
        <f t="shared" si="48"/>
        <v>0</v>
      </c>
      <c r="O95" s="15" t="s">
        <v>282</v>
      </c>
      <c r="P95" s="15">
        <f t="shared" si="49"/>
        <v>0</v>
      </c>
      <c r="Q95" s="15" t="s">
        <v>12</v>
      </c>
      <c r="R95" s="15">
        <f t="shared" si="50"/>
        <v>0</v>
      </c>
      <c r="S95" s="15" t="s">
        <v>12</v>
      </c>
      <c r="T95" s="15">
        <f t="shared" si="51"/>
        <v>0</v>
      </c>
      <c r="U95" s="15" t="s">
        <v>282</v>
      </c>
      <c r="V95" s="15">
        <f t="shared" si="52"/>
        <v>0</v>
      </c>
      <c r="W95" s="15" t="s">
        <v>284</v>
      </c>
      <c r="X95" s="15">
        <f t="shared" si="53"/>
        <v>0</v>
      </c>
      <c r="Y95" s="15" t="s">
        <v>12</v>
      </c>
      <c r="Z95" s="15">
        <f t="shared" si="54"/>
        <v>0</v>
      </c>
      <c r="AA95" s="15" t="s">
        <v>285</v>
      </c>
      <c r="AB95" s="15">
        <f t="shared" si="55"/>
        <v>0</v>
      </c>
      <c r="AC95" s="15" t="s">
        <v>283</v>
      </c>
      <c r="AD95" s="15">
        <f t="shared" si="56"/>
        <v>0</v>
      </c>
      <c r="AE95" s="15" t="s">
        <v>282</v>
      </c>
      <c r="AF95" s="15">
        <f t="shared" si="57"/>
        <v>0</v>
      </c>
      <c r="AG95" s="15" t="s">
        <v>282</v>
      </c>
      <c r="AH95" s="15">
        <f t="shared" si="58"/>
        <v>1</v>
      </c>
      <c r="AI95" s="15" t="s">
        <v>282</v>
      </c>
      <c r="AJ95" s="15">
        <f t="shared" si="59"/>
        <v>0</v>
      </c>
      <c r="AK95" s="15" t="s">
        <v>284</v>
      </c>
      <c r="AL95" s="15">
        <f t="shared" si="60"/>
        <v>1</v>
      </c>
      <c r="AM95" s="15" t="s">
        <v>282</v>
      </c>
      <c r="AN95" s="15">
        <f t="shared" si="61"/>
        <v>0</v>
      </c>
      <c r="AO95" s="15" t="s">
        <v>12</v>
      </c>
      <c r="AP95" s="15">
        <f t="shared" si="62"/>
        <v>0</v>
      </c>
      <c r="AQ95" s="15" t="s">
        <v>12</v>
      </c>
      <c r="AR95" s="15">
        <f t="shared" si="63"/>
        <v>1</v>
      </c>
      <c r="AS95" s="15" t="s">
        <v>283</v>
      </c>
      <c r="AT95" s="15">
        <f t="shared" si="64"/>
        <v>0</v>
      </c>
      <c r="AU95" s="15" t="s">
        <v>284</v>
      </c>
      <c r="AV95" s="15">
        <f t="shared" si="65"/>
        <v>0</v>
      </c>
      <c r="AW95" s="15" t="s">
        <v>12</v>
      </c>
      <c r="AX95" s="15">
        <f t="shared" si="66"/>
        <v>1</v>
      </c>
      <c r="AY95" s="15" t="s">
        <v>12</v>
      </c>
      <c r="AZ95" s="15">
        <f t="shared" si="67"/>
        <v>0</v>
      </c>
      <c r="BA95" s="15" t="s">
        <v>284</v>
      </c>
      <c r="BB95" s="15">
        <f t="shared" si="68"/>
        <v>1</v>
      </c>
      <c r="BC95" s="15" t="s">
        <v>12</v>
      </c>
      <c r="BD95" s="15">
        <f t="shared" si="69"/>
        <v>1</v>
      </c>
      <c r="BE95" s="15" t="s">
        <v>12</v>
      </c>
      <c r="BF95" s="15">
        <f t="shared" si="70"/>
        <v>0</v>
      </c>
      <c r="BG95" s="15" t="s">
        <v>285</v>
      </c>
      <c r="BH95" s="15">
        <f t="shared" si="71"/>
        <v>1</v>
      </c>
      <c r="BI95" s="15" t="s">
        <v>282</v>
      </c>
      <c r="BJ95" s="15">
        <f t="shared" si="72"/>
        <v>1</v>
      </c>
      <c r="BK95" s="15" t="s">
        <v>282</v>
      </c>
      <c r="BL95" s="15">
        <f t="shared" si="73"/>
        <v>0</v>
      </c>
      <c r="BM95" s="15" t="s">
        <v>284</v>
      </c>
      <c r="BN95" s="15">
        <f t="shared" si="74"/>
        <v>1</v>
      </c>
      <c r="BO95" s="15" t="s">
        <v>12</v>
      </c>
      <c r="BP95" s="15">
        <f t="shared" si="75"/>
        <v>1</v>
      </c>
      <c r="BQ95" s="15" t="s">
        <v>12</v>
      </c>
      <c r="BR95" s="15">
        <f t="shared" si="76"/>
        <v>0</v>
      </c>
      <c r="BS95" s="15" t="s">
        <v>283</v>
      </c>
      <c r="BT95" s="15">
        <f t="shared" si="77"/>
        <v>1</v>
      </c>
      <c r="BU95" s="15" t="s">
        <v>12</v>
      </c>
      <c r="BV95" s="15">
        <f t="shared" si="78"/>
        <v>1</v>
      </c>
      <c r="BW95" s="15" t="s">
        <v>12</v>
      </c>
      <c r="BX95" s="15">
        <f t="shared" si="79"/>
        <v>0</v>
      </c>
      <c r="BY95" s="15" t="s">
        <v>283</v>
      </c>
      <c r="BZ95" s="15">
        <f t="shared" si="80"/>
        <v>0</v>
      </c>
      <c r="CA95" s="15" t="s">
        <v>284</v>
      </c>
      <c r="CB95" s="15">
        <f t="shared" si="81"/>
        <v>1</v>
      </c>
      <c r="CC95" s="15" t="s">
        <v>282</v>
      </c>
      <c r="CD95" s="15">
        <f t="shared" si="82"/>
        <v>1</v>
      </c>
      <c r="CE95" s="15" t="s">
        <v>12</v>
      </c>
      <c r="CF95" s="15">
        <f t="shared" si="83"/>
        <v>1</v>
      </c>
      <c r="CG95" s="15" t="s">
        <v>285</v>
      </c>
      <c r="CH95" s="15">
        <f t="shared" si="84"/>
        <v>0</v>
      </c>
      <c r="CI95" s="15">
        <v>3</v>
      </c>
      <c r="CJ95" s="15">
        <v>6</v>
      </c>
      <c r="CK95" s="15">
        <v>3</v>
      </c>
      <c r="CL95" s="15">
        <v>1</v>
      </c>
      <c r="CM95" s="15">
        <v>5</v>
      </c>
      <c r="CN95" s="9">
        <f t="shared" si="86"/>
        <v>17</v>
      </c>
      <c r="CO95" s="15">
        <f t="shared" si="85"/>
        <v>23</v>
      </c>
      <c r="CP95" s="164">
        <f t="shared" si="87"/>
        <v>18</v>
      </c>
      <c r="CQ95" s="165">
        <f>CN95*'DATA GURU'!$C$30+CP95</f>
        <v>47.75</v>
      </c>
      <c r="CR95" s="220" t="str">
        <f>IF(CQ95&gt;='DATA GURU'!$C$20+20,"BAIK SEKALI",IF(CQ95&gt;='DATA GURU'!$C$20,"BAIK ",IF(CQ95&gt;='DATA GURU'!$C$20-10,"CUKUP",IF(CQ95&gt;='DATA GURU'!$C$20-20,"KURANG",IF(CQ95&lt;='DATA GURU'!$C$20-20,"KURANG SEKALI")))))</f>
        <v>CUKUP</v>
      </c>
      <c r="CS95" s="15">
        <v>7</v>
      </c>
    </row>
    <row r="96" spans="1:97" x14ac:dyDescent="0.25">
      <c r="A96" s="3">
        <v>81</v>
      </c>
      <c r="B96" s="167" t="s">
        <v>241</v>
      </c>
      <c r="C96" s="99" t="s">
        <v>75</v>
      </c>
      <c r="D96" s="100" t="s">
        <v>76</v>
      </c>
      <c r="G96" s="15" t="s">
        <v>12</v>
      </c>
      <c r="H96" s="15">
        <f t="shared" si="45"/>
        <v>0</v>
      </c>
      <c r="I96" s="15" t="s">
        <v>285</v>
      </c>
      <c r="J96" s="15">
        <f t="shared" si="46"/>
        <v>0</v>
      </c>
      <c r="K96" s="15" t="s">
        <v>283</v>
      </c>
      <c r="L96" s="15">
        <f t="shared" si="47"/>
        <v>0</v>
      </c>
      <c r="M96" s="15" t="s">
        <v>282</v>
      </c>
      <c r="N96" s="15">
        <f t="shared" si="48"/>
        <v>1</v>
      </c>
      <c r="O96" s="15" t="s">
        <v>12</v>
      </c>
      <c r="P96" s="15">
        <f t="shared" si="49"/>
        <v>1</v>
      </c>
      <c r="Q96" s="15" t="s">
        <v>12</v>
      </c>
      <c r="R96" s="15">
        <f t="shared" si="50"/>
        <v>0</v>
      </c>
      <c r="S96" s="15" t="s">
        <v>283</v>
      </c>
      <c r="T96" s="15">
        <f t="shared" si="51"/>
        <v>0</v>
      </c>
      <c r="U96" s="15" t="s">
        <v>285</v>
      </c>
      <c r="V96" s="15">
        <f t="shared" si="52"/>
        <v>1</v>
      </c>
      <c r="W96" s="15" t="s">
        <v>282</v>
      </c>
      <c r="X96" s="15">
        <f t="shared" si="53"/>
        <v>0</v>
      </c>
      <c r="Y96" s="15" t="s">
        <v>282</v>
      </c>
      <c r="Z96" s="15">
        <f t="shared" si="54"/>
        <v>0</v>
      </c>
      <c r="AA96" s="15" t="s">
        <v>285</v>
      </c>
      <c r="AB96" s="15">
        <f t="shared" si="55"/>
        <v>0</v>
      </c>
      <c r="AC96" s="15" t="s">
        <v>282</v>
      </c>
      <c r="AD96" s="15">
        <f t="shared" si="56"/>
        <v>1</v>
      </c>
      <c r="AE96" s="15" t="s">
        <v>282</v>
      </c>
      <c r="AF96" s="15">
        <f t="shared" si="57"/>
        <v>0</v>
      </c>
      <c r="AG96" s="15" t="s">
        <v>282</v>
      </c>
      <c r="AH96" s="15">
        <f t="shared" si="58"/>
        <v>1</v>
      </c>
      <c r="AI96" s="15" t="s">
        <v>285</v>
      </c>
      <c r="AJ96" s="15">
        <f t="shared" si="59"/>
        <v>1</v>
      </c>
      <c r="AK96" s="15" t="s">
        <v>283</v>
      </c>
      <c r="AL96" s="15">
        <f t="shared" si="60"/>
        <v>0</v>
      </c>
      <c r="AM96" s="15" t="s">
        <v>12</v>
      </c>
      <c r="AN96" s="15">
        <f t="shared" si="61"/>
        <v>1</v>
      </c>
      <c r="AO96" s="15" t="s">
        <v>284</v>
      </c>
      <c r="AP96" s="15">
        <f t="shared" si="62"/>
        <v>0</v>
      </c>
      <c r="AQ96" s="15" t="s">
        <v>12</v>
      </c>
      <c r="AR96" s="15">
        <f t="shared" si="63"/>
        <v>1</v>
      </c>
      <c r="AS96" s="15" t="s">
        <v>285</v>
      </c>
      <c r="AT96" s="15">
        <f t="shared" si="64"/>
        <v>0</v>
      </c>
      <c r="AU96" s="15" t="s">
        <v>282</v>
      </c>
      <c r="AV96" s="15">
        <f t="shared" si="65"/>
        <v>0</v>
      </c>
      <c r="AW96" s="15" t="s">
        <v>12</v>
      </c>
      <c r="AX96" s="15">
        <f t="shared" si="66"/>
        <v>1</v>
      </c>
      <c r="AY96" s="15" t="s">
        <v>284</v>
      </c>
      <c r="AZ96" s="15">
        <f t="shared" si="67"/>
        <v>1</v>
      </c>
      <c r="BA96" s="15" t="s">
        <v>284</v>
      </c>
      <c r="BB96" s="15">
        <f t="shared" si="68"/>
        <v>1</v>
      </c>
      <c r="BC96" s="15" t="s">
        <v>12</v>
      </c>
      <c r="BD96" s="15">
        <f t="shared" si="69"/>
        <v>1</v>
      </c>
      <c r="BE96" s="15" t="s">
        <v>284</v>
      </c>
      <c r="BF96" s="15">
        <f t="shared" si="70"/>
        <v>1</v>
      </c>
      <c r="BG96" s="15" t="s">
        <v>284</v>
      </c>
      <c r="BH96" s="15">
        <f t="shared" si="71"/>
        <v>0</v>
      </c>
      <c r="BI96" s="15" t="s">
        <v>12</v>
      </c>
      <c r="BJ96" s="15">
        <f t="shared" si="72"/>
        <v>0</v>
      </c>
      <c r="BK96" s="15" t="s">
        <v>284</v>
      </c>
      <c r="BL96" s="15">
        <f t="shared" si="73"/>
        <v>0</v>
      </c>
      <c r="BM96" s="15" t="s">
        <v>284</v>
      </c>
      <c r="BN96" s="15">
        <f t="shared" si="74"/>
        <v>1</v>
      </c>
      <c r="BO96" s="15" t="s">
        <v>285</v>
      </c>
      <c r="BP96" s="15">
        <f t="shared" si="75"/>
        <v>0</v>
      </c>
      <c r="BQ96" s="15" t="s">
        <v>283</v>
      </c>
      <c r="BR96" s="15">
        <f t="shared" si="76"/>
        <v>1</v>
      </c>
      <c r="BS96" s="15" t="s">
        <v>283</v>
      </c>
      <c r="BT96" s="15">
        <f t="shared" si="77"/>
        <v>1</v>
      </c>
      <c r="BU96" s="15" t="s">
        <v>285</v>
      </c>
      <c r="BV96" s="15">
        <f t="shared" si="78"/>
        <v>0</v>
      </c>
      <c r="BW96" s="15" t="s">
        <v>282</v>
      </c>
      <c r="BX96" s="15">
        <f t="shared" si="79"/>
        <v>0</v>
      </c>
      <c r="BY96" s="15" t="s">
        <v>282</v>
      </c>
      <c r="BZ96" s="15">
        <f t="shared" si="80"/>
        <v>1</v>
      </c>
      <c r="CA96" s="15" t="s">
        <v>284</v>
      </c>
      <c r="CB96" s="15">
        <f t="shared" si="81"/>
        <v>1</v>
      </c>
      <c r="CC96" s="15" t="s">
        <v>12</v>
      </c>
      <c r="CD96" s="15">
        <f t="shared" si="82"/>
        <v>0</v>
      </c>
      <c r="CE96" s="15" t="s">
        <v>282</v>
      </c>
      <c r="CF96" s="15">
        <f t="shared" si="83"/>
        <v>0</v>
      </c>
      <c r="CG96" s="15" t="s">
        <v>283</v>
      </c>
      <c r="CH96" s="15">
        <f t="shared" si="84"/>
        <v>0</v>
      </c>
      <c r="CI96" s="15">
        <v>2</v>
      </c>
      <c r="CJ96" s="15">
        <v>3</v>
      </c>
      <c r="CK96" s="15">
        <v>2</v>
      </c>
      <c r="CL96" s="15">
        <v>1</v>
      </c>
      <c r="CM96" s="15">
        <v>4</v>
      </c>
      <c r="CN96" s="9">
        <f t="shared" si="86"/>
        <v>18</v>
      </c>
      <c r="CO96" s="15">
        <f t="shared" si="85"/>
        <v>22</v>
      </c>
      <c r="CP96" s="164">
        <f t="shared" si="87"/>
        <v>12</v>
      </c>
      <c r="CQ96" s="165">
        <f>CN96*'DATA GURU'!$C$30+CP96</f>
        <v>43.5</v>
      </c>
      <c r="CR96" s="220" t="str">
        <f>IF(CQ96&gt;='DATA GURU'!$C$20+20,"BAIK SEKALI",IF(CQ96&gt;='DATA GURU'!$C$20,"BAIK ",IF(CQ96&gt;='DATA GURU'!$C$20-10,"CUKUP",IF(CQ96&gt;='DATA GURU'!$C$20-20,"KURANG",IF(CQ96&lt;='DATA GURU'!$C$20-20,"KURANG SEKALI")))))</f>
        <v>KURANG</v>
      </c>
      <c r="CS96" s="15">
        <v>7</v>
      </c>
    </row>
    <row r="97" spans="1:97" x14ac:dyDescent="0.25">
      <c r="A97" s="1">
        <v>82</v>
      </c>
      <c r="B97" s="169" t="s">
        <v>242</v>
      </c>
      <c r="C97" s="99" t="s">
        <v>75</v>
      </c>
      <c r="D97" s="100" t="s">
        <v>76</v>
      </c>
      <c r="G97" s="15" t="s">
        <v>282</v>
      </c>
      <c r="H97" s="15">
        <f t="shared" si="45"/>
        <v>1</v>
      </c>
      <c r="I97" s="15" t="s">
        <v>12</v>
      </c>
      <c r="J97" s="15">
        <f t="shared" si="46"/>
        <v>0</v>
      </c>
      <c r="K97" s="15" t="s">
        <v>285</v>
      </c>
      <c r="L97" s="15">
        <f t="shared" si="47"/>
        <v>0</v>
      </c>
      <c r="M97" s="15" t="s">
        <v>284</v>
      </c>
      <c r="N97" s="15">
        <f t="shared" si="48"/>
        <v>0</v>
      </c>
      <c r="O97" s="15" t="s">
        <v>282</v>
      </c>
      <c r="P97" s="15">
        <f t="shared" si="49"/>
        <v>0</v>
      </c>
      <c r="Q97" s="15" t="s">
        <v>284</v>
      </c>
      <c r="R97" s="15">
        <f t="shared" si="50"/>
        <v>0</v>
      </c>
      <c r="S97" s="15" t="s">
        <v>12</v>
      </c>
      <c r="T97" s="15">
        <f t="shared" si="51"/>
        <v>0</v>
      </c>
      <c r="U97" s="15" t="s">
        <v>284</v>
      </c>
      <c r="V97" s="15">
        <f t="shared" si="52"/>
        <v>0</v>
      </c>
      <c r="W97" s="15" t="s">
        <v>12</v>
      </c>
      <c r="X97" s="15">
        <f t="shared" si="53"/>
        <v>0</v>
      </c>
      <c r="Y97" s="15" t="s">
        <v>284</v>
      </c>
      <c r="Z97" s="15">
        <f t="shared" si="54"/>
        <v>1</v>
      </c>
      <c r="AA97" s="15" t="s">
        <v>283</v>
      </c>
      <c r="AB97" s="15">
        <f t="shared" si="55"/>
        <v>1</v>
      </c>
      <c r="AC97" s="15" t="s">
        <v>282</v>
      </c>
      <c r="AD97" s="15">
        <f t="shared" si="56"/>
        <v>1</v>
      </c>
      <c r="AE97" s="15" t="s">
        <v>285</v>
      </c>
      <c r="AF97" s="15">
        <f t="shared" si="57"/>
        <v>0</v>
      </c>
      <c r="AG97" s="15" t="s">
        <v>282</v>
      </c>
      <c r="AH97" s="15">
        <f t="shared" si="58"/>
        <v>1</v>
      </c>
      <c r="AI97" s="15" t="s">
        <v>285</v>
      </c>
      <c r="AJ97" s="15">
        <f t="shared" si="59"/>
        <v>1</v>
      </c>
      <c r="AK97" s="15" t="s">
        <v>284</v>
      </c>
      <c r="AL97" s="15">
        <f t="shared" si="60"/>
        <v>1</v>
      </c>
      <c r="AM97" s="15" t="s">
        <v>12</v>
      </c>
      <c r="AN97" s="15">
        <f t="shared" si="61"/>
        <v>1</v>
      </c>
      <c r="AO97" s="15" t="s">
        <v>12</v>
      </c>
      <c r="AP97" s="15">
        <f t="shared" si="62"/>
        <v>0</v>
      </c>
      <c r="AQ97" s="15" t="s">
        <v>12</v>
      </c>
      <c r="AR97" s="15">
        <f t="shared" si="63"/>
        <v>1</v>
      </c>
      <c r="AS97" s="15" t="s">
        <v>285</v>
      </c>
      <c r="AT97" s="15">
        <f t="shared" si="64"/>
        <v>0</v>
      </c>
      <c r="AU97" s="15" t="s">
        <v>284</v>
      </c>
      <c r="AV97" s="15">
        <f t="shared" si="65"/>
        <v>0</v>
      </c>
      <c r="AW97" s="15" t="s">
        <v>284</v>
      </c>
      <c r="AX97" s="15">
        <f t="shared" si="66"/>
        <v>0</v>
      </c>
      <c r="AY97" s="15" t="s">
        <v>284</v>
      </c>
      <c r="AZ97" s="15">
        <f t="shared" si="67"/>
        <v>1</v>
      </c>
      <c r="BA97" s="15" t="s">
        <v>284</v>
      </c>
      <c r="BB97" s="15">
        <f t="shared" si="68"/>
        <v>1</v>
      </c>
      <c r="BC97" s="15" t="s">
        <v>12</v>
      </c>
      <c r="BD97" s="15">
        <f t="shared" si="69"/>
        <v>1</v>
      </c>
      <c r="BE97" s="15" t="s">
        <v>12</v>
      </c>
      <c r="BF97" s="15">
        <f t="shared" si="70"/>
        <v>0</v>
      </c>
      <c r="BG97" s="15" t="s">
        <v>285</v>
      </c>
      <c r="BH97" s="15">
        <f t="shared" si="71"/>
        <v>1</v>
      </c>
      <c r="BI97" s="15" t="s">
        <v>282</v>
      </c>
      <c r="BJ97" s="15">
        <f t="shared" si="72"/>
        <v>1</v>
      </c>
      <c r="BK97" s="15" t="s">
        <v>282</v>
      </c>
      <c r="BL97" s="15">
        <f t="shared" si="73"/>
        <v>0</v>
      </c>
      <c r="BM97" s="15" t="s">
        <v>282</v>
      </c>
      <c r="BN97" s="15">
        <f t="shared" si="74"/>
        <v>0</v>
      </c>
      <c r="BO97" s="15" t="s">
        <v>283</v>
      </c>
      <c r="BP97" s="15">
        <f t="shared" si="75"/>
        <v>0</v>
      </c>
      <c r="BQ97" s="15" t="s">
        <v>12</v>
      </c>
      <c r="BR97" s="15">
        <f t="shared" si="76"/>
        <v>0</v>
      </c>
      <c r="BS97" s="15" t="s">
        <v>284</v>
      </c>
      <c r="BT97" s="15">
        <f t="shared" si="77"/>
        <v>0</v>
      </c>
      <c r="BU97" s="15" t="s">
        <v>282</v>
      </c>
      <c r="BV97" s="15">
        <f t="shared" si="78"/>
        <v>0</v>
      </c>
      <c r="BW97" s="15" t="s">
        <v>283</v>
      </c>
      <c r="BX97" s="15">
        <f t="shared" si="79"/>
        <v>0</v>
      </c>
      <c r="BY97" s="15" t="s">
        <v>12</v>
      </c>
      <c r="BZ97" s="15">
        <f t="shared" si="80"/>
        <v>0</v>
      </c>
      <c r="CA97" s="15" t="s">
        <v>284</v>
      </c>
      <c r="CB97" s="15">
        <f t="shared" si="81"/>
        <v>1</v>
      </c>
      <c r="CC97" s="15" t="s">
        <v>284</v>
      </c>
      <c r="CD97" s="15">
        <f t="shared" si="82"/>
        <v>0</v>
      </c>
      <c r="CE97" s="15" t="s">
        <v>12</v>
      </c>
      <c r="CF97" s="15">
        <f t="shared" si="83"/>
        <v>1</v>
      </c>
      <c r="CG97" s="15" t="s">
        <v>284</v>
      </c>
      <c r="CH97" s="15">
        <f t="shared" si="84"/>
        <v>0</v>
      </c>
      <c r="CI97" s="15">
        <v>4</v>
      </c>
      <c r="CJ97" s="15">
        <v>4</v>
      </c>
      <c r="CK97" s="15">
        <v>2</v>
      </c>
      <c r="CL97" s="15">
        <v>1</v>
      </c>
      <c r="CM97" s="15">
        <v>4</v>
      </c>
      <c r="CN97" s="9">
        <f t="shared" si="86"/>
        <v>16</v>
      </c>
      <c r="CO97" s="15">
        <f t="shared" si="85"/>
        <v>24</v>
      </c>
      <c r="CP97" s="164">
        <f t="shared" si="87"/>
        <v>15</v>
      </c>
      <c r="CQ97" s="165">
        <f>CN97*'DATA GURU'!$C$30+CP97</f>
        <v>43</v>
      </c>
      <c r="CR97" s="220" t="str">
        <f>IF(CQ97&gt;='DATA GURU'!$C$20+20,"BAIK SEKALI",IF(CQ97&gt;='DATA GURU'!$C$20,"BAIK ",IF(CQ97&gt;='DATA GURU'!$C$20-10,"CUKUP",IF(CQ97&gt;='DATA GURU'!$C$20-20,"KURANG",IF(CQ97&lt;='DATA GURU'!$C$20-20,"KURANG SEKALI")))))</f>
        <v>KURANG</v>
      </c>
      <c r="CS97" s="15">
        <v>7</v>
      </c>
    </row>
    <row r="98" spans="1:97" x14ac:dyDescent="0.25">
      <c r="A98" s="3">
        <v>83</v>
      </c>
      <c r="B98" s="167" t="s">
        <v>243</v>
      </c>
      <c r="C98" s="99" t="s">
        <v>75</v>
      </c>
      <c r="D98" s="100" t="s">
        <v>76</v>
      </c>
      <c r="G98" s="15" t="s">
        <v>282</v>
      </c>
      <c r="H98" s="15">
        <f t="shared" si="45"/>
        <v>1</v>
      </c>
      <c r="I98" s="15" t="s">
        <v>283</v>
      </c>
      <c r="J98" s="15">
        <f t="shared" si="46"/>
        <v>1</v>
      </c>
      <c r="K98" s="15" t="s">
        <v>283</v>
      </c>
      <c r="L98" s="15">
        <f t="shared" si="47"/>
        <v>0</v>
      </c>
      <c r="M98" s="15" t="s">
        <v>282</v>
      </c>
      <c r="N98" s="15">
        <f t="shared" si="48"/>
        <v>1</v>
      </c>
      <c r="O98" s="15" t="s">
        <v>283</v>
      </c>
      <c r="P98" s="15">
        <f t="shared" si="49"/>
        <v>0</v>
      </c>
      <c r="Q98" s="15" t="s">
        <v>282</v>
      </c>
      <c r="R98" s="15">
        <f t="shared" si="50"/>
        <v>1</v>
      </c>
      <c r="S98" s="15" t="s">
        <v>12</v>
      </c>
      <c r="T98" s="15">
        <f t="shared" si="51"/>
        <v>0</v>
      </c>
      <c r="U98" s="15" t="s">
        <v>282</v>
      </c>
      <c r="V98" s="15">
        <f t="shared" si="52"/>
        <v>0</v>
      </c>
      <c r="W98" s="15" t="s">
        <v>284</v>
      </c>
      <c r="X98" s="15">
        <f t="shared" si="53"/>
        <v>0</v>
      </c>
      <c r="Y98" s="15" t="s">
        <v>282</v>
      </c>
      <c r="Z98" s="15">
        <f t="shared" si="54"/>
        <v>0</v>
      </c>
      <c r="AA98" s="15" t="s">
        <v>283</v>
      </c>
      <c r="AB98" s="15">
        <f t="shared" si="55"/>
        <v>1</v>
      </c>
      <c r="AC98" s="15" t="s">
        <v>282</v>
      </c>
      <c r="AD98" s="15">
        <f t="shared" si="56"/>
        <v>1</v>
      </c>
      <c r="AE98" s="15" t="s">
        <v>282</v>
      </c>
      <c r="AF98" s="15">
        <f t="shared" si="57"/>
        <v>0</v>
      </c>
      <c r="AG98" s="15" t="s">
        <v>282</v>
      </c>
      <c r="AH98" s="15">
        <f t="shared" si="58"/>
        <v>1</v>
      </c>
      <c r="AI98" s="15" t="s">
        <v>12</v>
      </c>
      <c r="AJ98" s="15">
        <f t="shared" si="59"/>
        <v>0</v>
      </c>
      <c r="AK98" s="15" t="s">
        <v>285</v>
      </c>
      <c r="AL98" s="15">
        <f t="shared" si="60"/>
        <v>0</v>
      </c>
      <c r="AM98" s="15" t="s">
        <v>284</v>
      </c>
      <c r="AN98" s="15">
        <f t="shared" si="61"/>
        <v>0</v>
      </c>
      <c r="AO98" s="15" t="s">
        <v>12</v>
      </c>
      <c r="AP98" s="15">
        <f t="shared" si="62"/>
        <v>0</v>
      </c>
      <c r="AQ98" s="15" t="s">
        <v>12</v>
      </c>
      <c r="AR98" s="15">
        <f t="shared" si="63"/>
        <v>1</v>
      </c>
      <c r="AS98" s="15" t="s">
        <v>283</v>
      </c>
      <c r="AT98" s="15">
        <f t="shared" si="64"/>
        <v>0</v>
      </c>
      <c r="AU98" s="15" t="s">
        <v>284</v>
      </c>
      <c r="AV98" s="15">
        <f t="shared" si="65"/>
        <v>0</v>
      </c>
      <c r="AW98" s="15" t="s">
        <v>12</v>
      </c>
      <c r="AX98" s="15">
        <f t="shared" si="66"/>
        <v>1</v>
      </c>
      <c r="AY98" s="15" t="s">
        <v>284</v>
      </c>
      <c r="AZ98" s="15">
        <f t="shared" si="67"/>
        <v>1</v>
      </c>
      <c r="BA98" s="15" t="s">
        <v>285</v>
      </c>
      <c r="BB98" s="15">
        <f t="shared" si="68"/>
        <v>0</v>
      </c>
      <c r="BC98" s="15" t="s">
        <v>12</v>
      </c>
      <c r="BD98" s="15">
        <f t="shared" si="69"/>
        <v>1</v>
      </c>
      <c r="BE98" s="15" t="s">
        <v>284</v>
      </c>
      <c r="BF98" s="15">
        <f t="shared" si="70"/>
        <v>1</v>
      </c>
      <c r="BG98" s="15" t="s">
        <v>285</v>
      </c>
      <c r="BH98" s="15">
        <f t="shared" si="71"/>
        <v>1</v>
      </c>
      <c r="BI98" s="15" t="s">
        <v>286</v>
      </c>
      <c r="BJ98" s="15">
        <f t="shared" si="72"/>
        <v>0</v>
      </c>
      <c r="BK98" s="15" t="s">
        <v>284</v>
      </c>
      <c r="BL98" s="15">
        <f t="shared" si="73"/>
        <v>0</v>
      </c>
      <c r="BM98" s="15" t="s">
        <v>12</v>
      </c>
      <c r="BN98" s="15">
        <f t="shared" si="74"/>
        <v>0</v>
      </c>
      <c r="BO98" s="15" t="s">
        <v>12</v>
      </c>
      <c r="BP98" s="15">
        <f t="shared" si="75"/>
        <v>1</v>
      </c>
      <c r="BQ98" s="15" t="s">
        <v>284</v>
      </c>
      <c r="BR98" s="15">
        <f t="shared" si="76"/>
        <v>0</v>
      </c>
      <c r="BS98" s="15" t="s">
        <v>12</v>
      </c>
      <c r="BT98" s="15">
        <f t="shared" si="77"/>
        <v>0</v>
      </c>
      <c r="BU98" s="15" t="s">
        <v>285</v>
      </c>
      <c r="BV98" s="15">
        <f t="shared" si="78"/>
        <v>0</v>
      </c>
      <c r="BW98" s="15" t="s">
        <v>12</v>
      </c>
      <c r="BX98" s="15">
        <f t="shared" si="79"/>
        <v>0</v>
      </c>
      <c r="BY98" s="15" t="s">
        <v>282</v>
      </c>
      <c r="BZ98" s="15">
        <f t="shared" si="80"/>
        <v>1</v>
      </c>
      <c r="CA98" s="15" t="s">
        <v>284</v>
      </c>
      <c r="CB98" s="15">
        <f t="shared" si="81"/>
        <v>1</v>
      </c>
      <c r="CC98" s="15" t="s">
        <v>282</v>
      </c>
      <c r="CD98" s="15">
        <f t="shared" si="82"/>
        <v>1</v>
      </c>
      <c r="CE98" s="15" t="s">
        <v>12</v>
      </c>
      <c r="CF98" s="15">
        <f t="shared" si="83"/>
        <v>1</v>
      </c>
      <c r="CG98" s="15" t="s">
        <v>282</v>
      </c>
      <c r="CH98" s="15">
        <f t="shared" si="84"/>
        <v>0</v>
      </c>
      <c r="CI98" s="15">
        <v>4</v>
      </c>
      <c r="CJ98" s="15">
        <v>7</v>
      </c>
      <c r="CK98" s="15">
        <v>3</v>
      </c>
      <c r="CL98" s="15">
        <v>1</v>
      </c>
      <c r="CM98" s="15">
        <v>5</v>
      </c>
      <c r="CN98" s="9">
        <f t="shared" si="86"/>
        <v>18</v>
      </c>
      <c r="CO98" s="15">
        <f t="shared" si="85"/>
        <v>22</v>
      </c>
      <c r="CP98" s="164">
        <f t="shared" si="87"/>
        <v>20</v>
      </c>
      <c r="CQ98" s="165">
        <f>CN98*'DATA GURU'!$C$30+CP98</f>
        <v>51.5</v>
      </c>
      <c r="CR98" s="220" t="str">
        <f>IF(CQ98&gt;='DATA GURU'!$C$20+20,"BAIK SEKALI",IF(CQ98&gt;='DATA GURU'!$C$20,"BAIK ",IF(CQ98&gt;='DATA GURU'!$C$20-10,"CUKUP",IF(CQ98&gt;='DATA GURU'!$C$20-20,"KURANG",IF(CQ98&lt;='DATA GURU'!$C$20-20,"KURANG SEKALI")))))</f>
        <v>CUKUP</v>
      </c>
      <c r="CS98" s="15">
        <v>10</v>
      </c>
    </row>
    <row r="99" spans="1:97" x14ac:dyDescent="0.25">
      <c r="A99" s="1">
        <v>84</v>
      </c>
      <c r="B99" s="167" t="s">
        <v>244</v>
      </c>
      <c r="C99" s="99" t="s">
        <v>75</v>
      </c>
      <c r="D99" s="100" t="s">
        <v>76</v>
      </c>
      <c r="G99" s="15" t="s">
        <v>282</v>
      </c>
      <c r="H99" s="15">
        <f t="shared" si="45"/>
        <v>1</v>
      </c>
      <c r="I99" s="15" t="s">
        <v>283</v>
      </c>
      <c r="J99" s="15">
        <f t="shared" si="46"/>
        <v>1</v>
      </c>
      <c r="K99" s="15" t="s">
        <v>283</v>
      </c>
      <c r="L99" s="15">
        <f t="shared" si="47"/>
        <v>0</v>
      </c>
      <c r="M99" s="15" t="s">
        <v>284</v>
      </c>
      <c r="N99" s="15">
        <f t="shared" si="48"/>
        <v>0</v>
      </c>
      <c r="O99" s="15" t="s">
        <v>283</v>
      </c>
      <c r="P99" s="15">
        <f t="shared" si="49"/>
        <v>0</v>
      </c>
      <c r="Q99" s="15" t="s">
        <v>284</v>
      </c>
      <c r="R99" s="15">
        <f t="shared" si="50"/>
        <v>0</v>
      </c>
      <c r="S99" s="15" t="s">
        <v>284</v>
      </c>
      <c r="T99" s="15">
        <f t="shared" si="51"/>
        <v>0</v>
      </c>
      <c r="U99" s="15" t="s">
        <v>284</v>
      </c>
      <c r="V99" s="15">
        <f t="shared" si="52"/>
        <v>0</v>
      </c>
      <c r="W99" s="15" t="s">
        <v>285</v>
      </c>
      <c r="X99" s="15">
        <f t="shared" si="53"/>
        <v>0</v>
      </c>
      <c r="Y99" s="15" t="s">
        <v>283</v>
      </c>
      <c r="Z99" s="15">
        <f t="shared" si="54"/>
        <v>0</v>
      </c>
      <c r="AA99" s="15" t="s">
        <v>283</v>
      </c>
      <c r="AB99" s="15">
        <f t="shared" si="55"/>
        <v>1</v>
      </c>
      <c r="AC99" s="15" t="s">
        <v>282</v>
      </c>
      <c r="AD99" s="15">
        <f t="shared" si="56"/>
        <v>1</v>
      </c>
      <c r="AE99" s="15" t="s">
        <v>282</v>
      </c>
      <c r="AF99" s="15">
        <f t="shared" si="57"/>
        <v>0</v>
      </c>
      <c r="AG99" s="15" t="s">
        <v>282</v>
      </c>
      <c r="AH99" s="15">
        <f t="shared" si="58"/>
        <v>1</v>
      </c>
      <c r="AI99" s="15" t="s">
        <v>284</v>
      </c>
      <c r="AJ99" s="15">
        <f t="shared" si="59"/>
        <v>0</v>
      </c>
      <c r="AK99" s="15" t="s">
        <v>282</v>
      </c>
      <c r="AL99" s="15">
        <f t="shared" si="60"/>
        <v>0</v>
      </c>
      <c r="AM99" s="15" t="s">
        <v>283</v>
      </c>
      <c r="AN99" s="15">
        <f t="shared" si="61"/>
        <v>0</v>
      </c>
      <c r="AO99" s="15" t="s">
        <v>12</v>
      </c>
      <c r="AP99" s="15">
        <f t="shared" si="62"/>
        <v>0</v>
      </c>
      <c r="AQ99" s="15" t="s">
        <v>12</v>
      </c>
      <c r="AR99" s="15">
        <f t="shared" si="63"/>
        <v>1</v>
      </c>
      <c r="AS99" s="15" t="s">
        <v>284</v>
      </c>
      <c r="AT99" s="15">
        <f t="shared" si="64"/>
        <v>0</v>
      </c>
      <c r="AU99" s="15" t="s">
        <v>285</v>
      </c>
      <c r="AV99" s="15">
        <f t="shared" si="65"/>
        <v>0</v>
      </c>
      <c r="AW99" s="15" t="s">
        <v>12</v>
      </c>
      <c r="AX99" s="15">
        <f t="shared" si="66"/>
        <v>1</v>
      </c>
      <c r="AY99" s="15" t="s">
        <v>284</v>
      </c>
      <c r="AZ99" s="15">
        <f t="shared" si="67"/>
        <v>1</v>
      </c>
      <c r="BA99" s="15" t="s">
        <v>285</v>
      </c>
      <c r="BB99" s="15">
        <f t="shared" si="68"/>
        <v>0</v>
      </c>
      <c r="BC99" s="15" t="s">
        <v>282</v>
      </c>
      <c r="BD99" s="15">
        <f t="shared" si="69"/>
        <v>0</v>
      </c>
      <c r="BE99" s="15" t="s">
        <v>284</v>
      </c>
      <c r="BF99" s="15">
        <f t="shared" si="70"/>
        <v>1</v>
      </c>
      <c r="BG99" s="15" t="s">
        <v>12</v>
      </c>
      <c r="BH99" s="15">
        <f t="shared" si="71"/>
        <v>0</v>
      </c>
      <c r="BI99" s="15" t="s">
        <v>284</v>
      </c>
      <c r="BJ99" s="15">
        <f t="shared" si="72"/>
        <v>0</v>
      </c>
      <c r="BK99" s="15" t="s">
        <v>285</v>
      </c>
      <c r="BL99" s="15">
        <f t="shared" si="73"/>
        <v>0</v>
      </c>
      <c r="BM99" s="15" t="s">
        <v>284</v>
      </c>
      <c r="BN99" s="15">
        <f t="shared" si="74"/>
        <v>1</v>
      </c>
      <c r="BO99" s="15" t="s">
        <v>12</v>
      </c>
      <c r="BP99" s="15">
        <f t="shared" si="75"/>
        <v>1</v>
      </c>
      <c r="BQ99" s="15" t="s">
        <v>283</v>
      </c>
      <c r="BR99" s="15">
        <f t="shared" si="76"/>
        <v>1</v>
      </c>
      <c r="BS99" s="15" t="s">
        <v>283</v>
      </c>
      <c r="BT99" s="15">
        <f t="shared" si="77"/>
        <v>1</v>
      </c>
      <c r="BU99" s="15" t="s">
        <v>282</v>
      </c>
      <c r="BV99" s="15">
        <f t="shared" si="78"/>
        <v>0</v>
      </c>
      <c r="BW99" s="15" t="s">
        <v>285</v>
      </c>
      <c r="BX99" s="15">
        <f t="shared" si="79"/>
        <v>1</v>
      </c>
      <c r="BY99" s="15" t="s">
        <v>283</v>
      </c>
      <c r="BZ99" s="15">
        <f t="shared" si="80"/>
        <v>0</v>
      </c>
      <c r="CA99" s="15" t="s">
        <v>285</v>
      </c>
      <c r="CB99" s="15">
        <f t="shared" si="81"/>
        <v>0</v>
      </c>
      <c r="CC99" s="15" t="s">
        <v>284</v>
      </c>
      <c r="CD99" s="15">
        <f t="shared" si="82"/>
        <v>0</v>
      </c>
      <c r="CE99" s="15" t="s">
        <v>285</v>
      </c>
      <c r="CF99" s="15">
        <f t="shared" si="83"/>
        <v>0</v>
      </c>
      <c r="CG99" s="15" t="s">
        <v>282</v>
      </c>
      <c r="CH99" s="15">
        <f t="shared" si="84"/>
        <v>0</v>
      </c>
      <c r="CI99" s="15">
        <v>3</v>
      </c>
      <c r="CJ99" s="15">
        <v>8</v>
      </c>
      <c r="CK99" s="15">
        <v>3</v>
      </c>
      <c r="CL99" s="15">
        <v>1</v>
      </c>
      <c r="CM99" s="15">
        <v>4</v>
      </c>
      <c r="CN99" s="9">
        <f t="shared" si="86"/>
        <v>14</v>
      </c>
      <c r="CO99" s="15">
        <f t="shared" si="85"/>
        <v>26</v>
      </c>
      <c r="CP99" s="164">
        <f t="shared" si="87"/>
        <v>19</v>
      </c>
      <c r="CQ99" s="165">
        <f>CN99*'DATA GURU'!$C$30+CP99</f>
        <v>43.5</v>
      </c>
      <c r="CR99" s="220" t="str">
        <f>IF(CQ99&gt;='DATA GURU'!$C$20+20,"BAIK SEKALI",IF(CQ99&gt;='DATA GURU'!$C$20,"BAIK ",IF(CQ99&gt;='DATA GURU'!$C$20-10,"CUKUP",IF(CQ99&gt;='DATA GURU'!$C$20-20,"KURANG",IF(CQ99&lt;='DATA GURU'!$C$20-20,"KURANG SEKALI")))))</f>
        <v>KURANG</v>
      </c>
      <c r="CS99" s="15">
        <v>10</v>
      </c>
    </row>
    <row r="100" spans="1:97" x14ac:dyDescent="0.25">
      <c r="A100" s="3">
        <v>85</v>
      </c>
      <c r="B100" s="167" t="s">
        <v>245</v>
      </c>
      <c r="C100" s="99" t="s">
        <v>75</v>
      </c>
      <c r="D100" s="100" t="s">
        <v>76</v>
      </c>
      <c r="G100" s="15" t="s">
        <v>285</v>
      </c>
      <c r="H100" s="15">
        <f t="shared" si="45"/>
        <v>0</v>
      </c>
      <c r="I100" s="15" t="s">
        <v>282</v>
      </c>
      <c r="J100" s="15">
        <f t="shared" si="46"/>
        <v>0</v>
      </c>
      <c r="K100" s="15" t="s">
        <v>284</v>
      </c>
      <c r="L100" s="15">
        <f t="shared" si="47"/>
        <v>1</v>
      </c>
      <c r="M100" s="15" t="s">
        <v>284</v>
      </c>
      <c r="N100" s="15">
        <f t="shared" si="48"/>
        <v>0</v>
      </c>
      <c r="O100" s="15" t="s">
        <v>285</v>
      </c>
      <c r="P100" s="15">
        <f t="shared" si="49"/>
        <v>0</v>
      </c>
      <c r="Q100" s="15" t="s">
        <v>284</v>
      </c>
      <c r="R100" s="15">
        <f t="shared" si="50"/>
        <v>0</v>
      </c>
      <c r="S100" s="15" t="s">
        <v>12</v>
      </c>
      <c r="T100" s="15">
        <f t="shared" si="51"/>
        <v>0</v>
      </c>
      <c r="U100" s="15" t="s">
        <v>284</v>
      </c>
      <c r="V100" s="15">
        <f t="shared" si="52"/>
        <v>0</v>
      </c>
      <c r="W100" s="15" t="s">
        <v>12</v>
      </c>
      <c r="X100" s="15">
        <f t="shared" si="53"/>
        <v>0</v>
      </c>
      <c r="Y100" s="15" t="s">
        <v>282</v>
      </c>
      <c r="Z100" s="15">
        <f t="shared" si="54"/>
        <v>0</v>
      </c>
      <c r="AA100" s="15" t="s">
        <v>283</v>
      </c>
      <c r="AB100" s="15">
        <f t="shared" si="55"/>
        <v>1</v>
      </c>
      <c r="AC100" s="15" t="s">
        <v>284</v>
      </c>
      <c r="AD100" s="15">
        <f t="shared" si="56"/>
        <v>0</v>
      </c>
      <c r="AE100" s="15" t="s">
        <v>285</v>
      </c>
      <c r="AF100" s="15">
        <f t="shared" si="57"/>
        <v>0</v>
      </c>
      <c r="AG100" s="15" t="s">
        <v>282</v>
      </c>
      <c r="AH100" s="15">
        <f t="shared" si="58"/>
        <v>1</v>
      </c>
      <c r="AI100" s="15" t="s">
        <v>284</v>
      </c>
      <c r="AJ100" s="15">
        <f t="shared" si="59"/>
        <v>0</v>
      </c>
      <c r="AK100" s="15" t="s">
        <v>282</v>
      </c>
      <c r="AL100" s="15">
        <f t="shared" si="60"/>
        <v>0</v>
      </c>
      <c r="AM100" s="15" t="s">
        <v>12</v>
      </c>
      <c r="AN100" s="15">
        <f t="shared" si="61"/>
        <v>1</v>
      </c>
      <c r="AO100" s="15" t="s">
        <v>12</v>
      </c>
      <c r="AP100" s="15">
        <f t="shared" si="62"/>
        <v>0</v>
      </c>
      <c r="AQ100" s="15" t="s">
        <v>12</v>
      </c>
      <c r="AR100" s="15">
        <f t="shared" si="63"/>
        <v>1</v>
      </c>
      <c r="AS100" s="15" t="s">
        <v>282</v>
      </c>
      <c r="AT100" s="15">
        <f t="shared" si="64"/>
        <v>0</v>
      </c>
      <c r="AU100" s="15" t="s">
        <v>284</v>
      </c>
      <c r="AV100" s="15">
        <f t="shared" si="65"/>
        <v>0</v>
      </c>
      <c r="AW100" s="15" t="s">
        <v>12</v>
      </c>
      <c r="AX100" s="15">
        <f t="shared" si="66"/>
        <v>1</v>
      </c>
      <c r="AY100" s="15" t="s">
        <v>12</v>
      </c>
      <c r="AZ100" s="15">
        <f t="shared" si="67"/>
        <v>0</v>
      </c>
      <c r="BA100" s="15" t="s">
        <v>284</v>
      </c>
      <c r="BB100" s="15">
        <f t="shared" si="68"/>
        <v>1</v>
      </c>
      <c r="BC100" s="15" t="s">
        <v>285</v>
      </c>
      <c r="BD100" s="15">
        <f t="shared" si="69"/>
        <v>0</v>
      </c>
      <c r="BE100" s="15" t="s">
        <v>12</v>
      </c>
      <c r="BF100" s="15">
        <f t="shared" si="70"/>
        <v>0</v>
      </c>
      <c r="BG100" s="15" t="s">
        <v>285</v>
      </c>
      <c r="BH100" s="15">
        <f t="shared" si="71"/>
        <v>1</v>
      </c>
      <c r="BI100" s="15" t="s">
        <v>282</v>
      </c>
      <c r="BJ100" s="15">
        <f t="shared" si="72"/>
        <v>1</v>
      </c>
      <c r="BK100" s="15" t="s">
        <v>284</v>
      </c>
      <c r="BL100" s="15">
        <f t="shared" si="73"/>
        <v>0</v>
      </c>
      <c r="BM100" s="15" t="s">
        <v>282</v>
      </c>
      <c r="BN100" s="15">
        <f t="shared" si="74"/>
        <v>0</v>
      </c>
      <c r="BO100" s="15" t="s">
        <v>283</v>
      </c>
      <c r="BP100" s="15">
        <f t="shared" si="75"/>
        <v>0</v>
      </c>
      <c r="BQ100" s="15" t="s">
        <v>12</v>
      </c>
      <c r="BR100" s="15">
        <f t="shared" si="76"/>
        <v>0</v>
      </c>
      <c r="BS100" s="15" t="s">
        <v>283</v>
      </c>
      <c r="BT100" s="15">
        <f t="shared" si="77"/>
        <v>1</v>
      </c>
      <c r="BU100" s="15" t="s">
        <v>282</v>
      </c>
      <c r="BV100" s="15">
        <f t="shared" si="78"/>
        <v>0</v>
      </c>
      <c r="BW100" s="15" t="s">
        <v>283</v>
      </c>
      <c r="BX100" s="15">
        <f t="shared" si="79"/>
        <v>0</v>
      </c>
      <c r="BY100" s="15" t="s">
        <v>283</v>
      </c>
      <c r="BZ100" s="15">
        <f t="shared" si="80"/>
        <v>0</v>
      </c>
      <c r="CA100" s="15" t="s">
        <v>284</v>
      </c>
      <c r="CB100" s="15">
        <f t="shared" si="81"/>
        <v>1</v>
      </c>
      <c r="CC100" s="15" t="s">
        <v>284</v>
      </c>
      <c r="CD100" s="15">
        <f t="shared" si="82"/>
        <v>0</v>
      </c>
      <c r="CE100" s="15" t="s">
        <v>12</v>
      </c>
      <c r="CF100" s="15">
        <f t="shared" si="83"/>
        <v>1</v>
      </c>
      <c r="CG100" s="15" t="s">
        <v>284</v>
      </c>
      <c r="CH100" s="15">
        <f t="shared" si="84"/>
        <v>0</v>
      </c>
      <c r="CI100" s="15">
        <v>4</v>
      </c>
      <c r="CJ100" s="15">
        <v>4</v>
      </c>
      <c r="CK100" s="15">
        <v>3</v>
      </c>
      <c r="CL100" s="15">
        <v>1</v>
      </c>
      <c r="CM100" s="15">
        <v>4</v>
      </c>
      <c r="CN100" s="9">
        <f t="shared" si="86"/>
        <v>12</v>
      </c>
      <c r="CO100" s="15">
        <f t="shared" si="85"/>
        <v>28</v>
      </c>
      <c r="CP100" s="164">
        <f t="shared" si="87"/>
        <v>16</v>
      </c>
      <c r="CQ100" s="165">
        <f>CN100*'DATA GURU'!$C$30+CP100</f>
        <v>37</v>
      </c>
      <c r="CR100" s="220" t="str">
        <f>IF(CQ100&gt;='DATA GURU'!$C$20+20,"BAIK SEKALI",IF(CQ100&gt;='DATA GURU'!$C$20,"BAIK ",IF(CQ100&gt;='DATA GURU'!$C$20-10,"CUKUP",IF(CQ100&gt;='DATA GURU'!$C$20-20,"KURANG",IF(CQ100&lt;='DATA GURU'!$C$20-20,"KURANG SEKALI")))))</f>
        <v>KURANG</v>
      </c>
      <c r="CS100" s="15">
        <v>9</v>
      </c>
    </row>
    <row r="101" spans="1:97" x14ac:dyDescent="0.25">
      <c r="A101" s="1">
        <v>86</v>
      </c>
      <c r="B101" s="167" t="s">
        <v>246</v>
      </c>
      <c r="C101" s="99" t="s">
        <v>75</v>
      </c>
      <c r="D101" s="100" t="s">
        <v>76</v>
      </c>
      <c r="G101" s="15" t="s">
        <v>285</v>
      </c>
      <c r="H101" s="15">
        <f t="shared" si="45"/>
        <v>0</v>
      </c>
      <c r="I101" s="15" t="s">
        <v>282</v>
      </c>
      <c r="J101" s="15">
        <f t="shared" si="46"/>
        <v>0</v>
      </c>
      <c r="K101" s="15" t="s">
        <v>283</v>
      </c>
      <c r="L101" s="15">
        <f t="shared" si="47"/>
        <v>0</v>
      </c>
      <c r="M101" s="15" t="s">
        <v>282</v>
      </c>
      <c r="N101" s="15">
        <f t="shared" si="48"/>
        <v>1</v>
      </c>
      <c r="O101" s="15" t="s">
        <v>282</v>
      </c>
      <c r="P101" s="15">
        <f t="shared" si="49"/>
        <v>0</v>
      </c>
      <c r="Q101" s="15" t="s">
        <v>282</v>
      </c>
      <c r="R101" s="15">
        <f t="shared" si="50"/>
        <v>1</v>
      </c>
      <c r="S101" s="15" t="s">
        <v>12</v>
      </c>
      <c r="T101" s="15">
        <f t="shared" si="51"/>
        <v>0</v>
      </c>
      <c r="U101" s="15" t="s">
        <v>283</v>
      </c>
      <c r="V101" s="15">
        <f t="shared" si="52"/>
        <v>0</v>
      </c>
      <c r="W101" s="15" t="s">
        <v>282</v>
      </c>
      <c r="X101" s="15">
        <f t="shared" si="53"/>
        <v>0</v>
      </c>
      <c r="Y101" s="15" t="s">
        <v>283</v>
      </c>
      <c r="Z101" s="15">
        <f t="shared" si="54"/>
        <v>0</v>
      </c>
      <c r="AA101" s="15" t="s">
        <v>283</v>
      </c>
      <c r="AB101" s="15">
        <f t="shared" si="55"/>
        <v>1</v>
      </c>
      <c r="AC101" s="15" t="s">
        <v>284</v>
      </c>
      <c r="AD101" s="15">
        <f t="shared" si="56"/>
        <v>0</v>
      </c>
      <c r="AE101" s="15" t="s">
        <v>283</v>
      </c>
      <c r="AF101" s="15">
        <f t="shared" si="57"/>
        <v>0</v>
      </c>
      <c r="AG101" s="15" t="s">
        <v>282</v>
      </c>
      <c r="AH101" s="15">
        <f t="shared" si="58"/>
        <v>1</v>
      </c>
      <c r="AI101" s="15" t="s">
        <v>285</v>
      </c>
      <c r="AJ101" s="15">
        <f t="shared" si="59"/>
        <v>1</v>
      </c>
      <c r="AK101" s="15" t="s">
        <v>282</v>
      </c>
      <c r="AL101" s="15">
        <f t="shared" si="60"/>
        <v>0</v>
      </c>
      <c r="AM101" s="15" t="s">
        <v>12</v>
      </c>
      <c r="AN101" s="15">
        <f t="shared" si="61"/>
        <v>1</v>
      </c>
      <c r="AO101" s="15" t="s">
        <v>282</v>
      </c>
      <c r="AP101" s="15">
        <f t="shared" si="62"/>
        <v>0</v>
      </c>
      <c r="AQ101" s="15" t="s">
        <v>12</v>
      </c>
      <c r="AR101" s="15">
        <f t="shared" si="63"/>
        <v>1</v>
      </c>
      <c r="AS101" s="15" t="s">
        <v>285</v>
      </c>
      <c r="AT101" s="15">
        <f t="shared" si="64"/>
        <v>0</v>
      </c>
      <c r="AU101" s="15" t="s">
        <v>284</v>
      </c>
      <c r="AV101" s="15">
        <f t="shared" si="65"/>
        <v>0</v>
      </c>
      <c r="AW101" s="15" t="s">
        <v>284</v>
      </c>
      <c r="AX101" s="15">
        <f t="shared" si="66"/>
        <v>0</v>
      </c>
      <c r="AY101" s="15" t="s">
        <v>283</v>
      </c>
      <c r="AZ101" s="15">
        <f t="shared" si="67"/>
        <v>0</v>
      </c>
      <c r="BA101" s="15" t="s">
        <v>284</v>
      </c>
      <c r="BB101" s="15">
        <f t="shared" si="68"/>
        <v>1</v>
      </c>
      <c r="BC101" s="15" t="s">
        <v>12</v>
      </c>
      <c r="BD101" s="15">
        <f t="shared" si="69"/>
        <v>1</v>
      </c>
      <c r="BE101" s="15" t="s">
        <v>285</v>
      </c>
      <c r="BF101" s="15">
        <f t="shared" si="70"/>
        <v>0</v>
      </c>
      <c r="BG101" s="15" t="s">
        <v>285</v>
      </c>
      <c r="BH101" s="15">
        <f t="shared" si="71"/>
        <v>1</v>
      </c>
      <c r="BI101" s="15" t="s">
        <v>282</v>
      </c>
      <c r="BJ101" s="15">
        <f t="shared" si="72"/>
        <v>1</v>
      </c>
      <c r="BK101" s="15" t="s">
        <v>284</v>
      </c>
      <c r="BL101" s="15">
        <f t="shared" si="73"/>
        <v>0</v>
      </c>
      <c r="BM101" s="15" t="s">
        <v>284</v>
      </c>
      <c r="BN101" s="15">
        <f t="shared" si="74"/>
        <v>1</v>
      </c>
      <c r="BO101" s="15" t="s">
        <v>283</v>
      </c>
      <c r="BP101" s="15">
        <f t="shared" si="75"/>
        <v>0</v>
      </c>
      <c r="BQ101" s="15" t="s">
        <v>283</v>
      </c>
      <c r="BR101" s="15">
        <f t="shared" si="76"/>
        <v>1</v>
      </c>
      <c r="BS101" s="15" t="s">
        <v>283</v>
      </c>
      <c r="BT101" s="15">
        <f t="shared" si="77"/>
        <v>1</v>
      </c>
      <c r="BU101" s="15" t="s">
        <v>285</v>
      </c>
      <c r="BV101" s="15">
        <f t="shared" si="78"/>
        <v>0</v>
      </c>
      <c r="BW101" s="15" t="s">
        <v>282</v>
      </c>
      <c r="BX101" s="15">
        <f t="shared" si="79"/>
        <v>0</v>
      </c>
      <c r="BY101" s="15" t="s">
        <v>12</v>
      </c>
      <c r="BZ101" s="15">
        <f t="shared" si="80"/>
        <v>0</v>
      </c>
      <c r="CA101" s="15" t="s">
        <v>284</v>
      </c>
      <c r="CB101" s="15">
        <f t="shared" si="81"/>
        <v>1</v>
      </c>
      <c r="CC101" s="15" t="s">
        <v>284</v>
      </c>
      <c r="CD101" s="15">
        <f t="shared" si="82"/>
        <v>0</v>
      </c>
      <c r="CE101" s="15" t="s">
        <v>282</v>
      </c>
      <c r="CF101" s="15">
        <f t="shared" si="83"/>
        <v>0</v>
      </c>
      <c r="CG101" s="15" t="s">
        <v>282</v>
      </c>
      <c r="CH101" s="15">
        <f t="shared" si="84"/>
        <v>0</v>
      </c>
      <c r="CI101" s="15">
        <v>4</v>
      </c>
      <c r="CJ101" s="15">
        <v>7</v>
      </c>
      <c r="CK101" s="15">
        <v>2</v>
      </c>
      <c r="CL101" s="15">
        <v>1</v>
      </c>
      <c r="CM101" s="15">
        <v>5</v>
      </c>
      <c r="CN101" s="9">
        <f t="shared" si="86"/>
        <v>15</v>
      </c>
      <c r="CO101" s="15">
        <f t="shared" si="85"/>
        <v>25</v>
      </c>
      <c r="CP101" s="164">
        <f t="shared" si="87"/>
        <v>19</v>
      </c>
      <c r="CQ101" s="165">
        <f>CN101*'DATA GURU'!$C$30+CP101</f>
        <v>45.25</v>
      </c>
      <c r="CR101" s="220" t="str">
        <f>IF(CQ101&gt;='DATA GURU'!$C$20+20,"BAIK SEKALI",IF(CQ101&gt;='DATA GURU'!$C$20,"BAIK ",IF(CQ101&gt;='DATA GURU'!$C$20-10,"CUKUP",IF(CQ101&gt;='DATA GURU'!$C$20-20,"KURANG",IF(CQ101&lt;='DATA GURU'!$C$20-20,"KURANG SEKALI")))))</f>
        <v>CUKUP</v>
      </c>
      <c r="CS101" s="15">
        <v>9</v>
      </c>
    </row>
    <row r="102" spans="1:97" x14ac:dyDescent="0.25">
      <c r="A102" s="3">
        <v>87</v>
      </c>
      <c r="B102" s="167" t="s">
        <v>247</v>
      </c>
      <c r="C102" s="99" t="s">
        <v>75</v>
      </c>
      <c r="D102" s="100" t="s">
        <v>76</v>
      </c>
      <c r="G102" s="15" t="s">
        <v>12</v>
      </c>
      <c r="H102" s="15">
        <f t="shared" si="45"/>
        <v>0</v>
      </c>
      <c r="I102" s="15" t="s">
        <v>285</v>
      </c>
      <c r="J102" s="15">
        <f t="shared" si="46"/>
        <v>0</v>
      </c>
      <c r="K102" s="15" t="s">
        <v>283</v>
      </c>
      <c r="L102" s="15">
        <f t="shared" si="47"/>
        <v>0</v>
      </c>
      <c r="M102" s="15" t="s">
        <v>282</v>
      </c>
      <c r="N102" s="15">
        <f t="shared" si="48"/>
        <v>1</v>
      </c>
      <c r="O102" s="15" t="s">
        <v>12</v>
      </c>
      <c r="P102" s="15">
        <f t="shared" si="49"/>
        <v>1</v>
      </c>
      <c r="Q102" s="15" t="s">
        <v>282</v>
      </c>
      <c r="R102" s="15">
        <f t="shared" si="50"/>
        <v>1</v>
      </c>
      <c r="S102" s="15" t="s">
        <v>12</v>
      </c>
      <c r="T102" s="15">
        <f t="shared" si="51"/>
        <v>0</v>
      </c>
      <c r="U102" s="15" t="s">
        <v>284</v>
      </c>
      <c r="V102" s="15">
        <f t="shared" si="52"/>
        <v>0</v>
      </c>
      <c r="W102" s="15" t="s">
        <v>282</v>
      </c>
      <c r="X102" s="15">
        <f t="shared" si="53"/>
        <v>0</v>
      </c>
      <c r="Y102" s="15" t="s">
        <v>283</v>
      </c>
      <c r="Z102" s="15">
        <f t="shared" si="54"/>
        <v>0</v>
      </c>
      <c r="AA102" s="15" t="s">
        <v>283</v>
      </c>
      <c r="AB102" s="15">
        <f t="shared" si="55"/>
        <v>1</v>
      </c>
      <c r="AC102" s="15" t="s">
        <v>282</v>
      </c>
      <c r="AD102" s="15">
        <f t="shared" si="56"/>
        <v>1</v>
      </c>
      <c r="AE102" s="15" t="s">
        <v>282</v>
      </c>
      <c r="AF102" s="15">
        <f t="shared" si="57"/>
        <v>0</v>
      </c>
      <c r="AG102" s="15" t="s">
        <v>282</v>
      </c>
      <c r="AH102" s="15">
        <f t="shared" si="58"/>
        <v>1</v>
      </c>
      <c r="AI102" s="15" t="s">
        <v>285</v>
      </c>
      <c r="AJ102" s="15">
        <f t="shared" si="59"/>
        <v>1</v>
      </c>
      <c r="AK102" s="15" t="s">
        <v>283</v>
      </c>
      <c r="AL102" s="15">
        <f t="shared" si="60"/>
        <v>0</v>
      </c>
      <c r="AM102" s="15" t="s">
        <v>283</v>
      </c>
      <c r="AN102" s="15">
        <f t="shared" si="61"/>
        <v>0</v>
      </c>
      <c r="AO102" s="15" t="s">
        <v>282</v>
      </c>
      <c r="AP102" s="15">
        <f t="shared" si="62"/>
        <v>0</v>
      </c>
      <c r="AQ102" s="15" t="s">
        <v>12</v>
      </c>
      <c r="AR102" s="15">
        <f t="shared" si="63"/>
        <v>1</v>
      </c>
      <c r="AS102" s="15" t="s">
        <v>285</v>
      </c>
      <c r="AT102" s="15">
        <f t="shared" si="64"/>
        <v>0</v>
      </c>
      <c r="AU102" s="15" t="s">
        <v>282</v>
      </c>
      <c r="AV102" s="15">
        <f t="shared" si="65"/>
        <v>0</v>
      </c>
      <c r="AW102" s="15" t="s">
        <v>12</v>
      </c>
      <c r="AX102" s="15">
        <f t="shared" si="66"/>
        <v>1</v>
      </c>
      <c r="AY102" s="15" t="s">
        <v>284</v>
      </c>
      <c r="AZ102" s="15">
        <f t="shared" si="67"/>
        <v>1</v>
      </c>
      <c r="BA102" s="15" t="s">
        <v>282</v>
      </c>
      <c r="BB102" s="15">
        <f t="shared" si="68"/>
        <v>0</v>
      </c>
      <c r="BC102" s="15" t="s">
        <v>284</v>
      </c>
      <c r="BD102" s="15">
        <f t="shared" si="69"/>
        <v>0</v>
      </c>
      <c r="BE102" s="15" t="s">
        <v>284</v>
      </c>
      <c r="BF102" s="15">
        <f t="shared" si="70"/>
        <v>1</v>
      </c>
      <c r="BG102" s="15" t="s">
        <v>12</v>
      </c>
      <c r="BH102" s="15">
        <f t="shared" si="71"/>
        <v>0</v>
      </c>
      <c r="BI102" s="15" t="s">
        <v>284</v>
      </c>
      <c r="BJ102" s="15">
        <f t="shared" si="72"/>
        <v>0</v>
      </c>
      <c r="BK102" s="15" t="s">
        <v>285</v>
      </c>
      <c r="BL102" s="15">
        <f t="shared" si="73"/>
        <v>0</v>
      </c>
      <c r="BM102" s="15" t="s">
        <v>282</v>
      </c>
      <c r="BN102" s="15">
        <f t="shared" si="74"/>
        <v>0</v>
      </c>
      <c r="BO102" s="15" t="s">
        <v>282</v>
      </c>
      <c r="BP102" s="15">
        <f t="shared" si="75"/>
        <v>0</v>
      </c>
      <c r="BQ102" s="15" t="s">
        <v>283</v>
      </c>
      <c r="BR102" s="15">
        <f t="shared" si="76"/>
        <v>1</v>
      </c>
      <c r="BS102" s="15" t="s">
        <v>283</v>
      </c>
      <c r="BT102" s="15">
        <f t="shared" si="77"/>
        <v>1</v>
      </c>
      <c r="BU102" s="15" t="s">
        <v>283</v>
      </c>
      <c r="BV102" s="15">
        <f t="shared" si="78"/>
        <v>0</v>
      </c>
      <c r="BW102" s="15" t="s">
        <v>282</v>
      </c>
      <c r="BX102" s="15">
        <f t="shared" si="79"/>
        <v>0</v>
      </c>
      <c r="BY102" s="15" t="s">
        <v>282</v>
      </c>
      <c r="BZ102" s="15">
        <f t="shared" si="80"/>
        <v>1</v>
      </c>
      <c r="CA102" s="15" t="s">
        <v>284</v>
      </c>
      <c r="CB102" s="15">
        <f t="shared" si="81"/>
        <v>1</v>
      </c>
      <c r="CC102" s="15" t="s">
        <v>282</v>
      </c>
      <c r="CD102" s="15">
        <f t="shared" si="82"/>
        <v>1</v>
      </c>
      <c r="CE102" s="15" t="s">
        <v>12</v>
      </c>
      <c r="CF102" s="15">
        <f t="shared" si="83"/>
        <v>1</v>
      </c>
      <c r="CG102" s="15" t="s">
        <v>283</v>
      </c>
      <c r="CH102" s="15">
        <f t="shared" si="84"/>
        <v>0</v>
      </c>
      <c r="CI102" s="15">
        <v>3</v>
      </c>
      <c r="CJ102" s="15">
        <v>6</v>
      </c>
      <c r="CK102" s="15">
        <v>2</v>
      </c>
      <c r="CL102" s="15">
        <v>1</v>
      </c>
      <c r="CM102" s="15">
        <v>3</v>
      </c>
      <c r="CN102" s="9">
        <f t="shared" si="86"/>
        <v>17</v>
      </c>
      <c r="CO102" s="15">
        <f t="shared" si="85"/>
        <v>23</v>
      </c>
      <c r="CP102" s="164">
        <f t="shared" si="87"/>
        <v>15</v>
      </c>
      <c r="CQ102" s="165">
        <f>CN102*'DATA GURU'!$C$30+CP102</f>
        <v>44.75</v>
      </c>
      <c r="CR102" s="220" t="str">
        <f>IF(CQ102&gt;='DATA GURU'!$C$20+20,"BAIK SEKALI",IF(CQ102&gt;='DATA GURU'!$C$20,"BAIK ",IF(CQ102&gt;='DATA GURU'!$C$20-10,"CUKUP",IF(CQ102&gt;='DATA GURU'!$C$20-20,"KURANG",IF(CQ102&lt;='DATA GURU'!$C$20-20,"KURANG SEKALI")))))</f>
        <v>KURANG</v>
      </c>
      <c r="CS102" s="15">
        <v>9</v>
      </c>
    </row>
    <row r="103" spans="1:97" x14ac:dyDescent="0.25">
      <c r="A103" s="1">
        <v>88</v>
      </c>
      <c r="B103" s="167" t="s">
        <v>248</v>
      </c>
      <c r="C103" s="99" t="s">
        <v>75</v>
      </c>
      <c r="D103" s="100" t="s">
        <v>76</v>
      </c>
      <c r="G103" s="15" t="s">
        <v>285</v>
      </c>
      <c r="H103" s="15">
        <f t="shared" si="45"/>
        <v>0</v>
      </c>
      <c r="I103" s="15" t="s">
        <v>282</v>
      </c>
      <c r="J103" s="15">
        <f t="shared" si="46"/>
        <v>0</v>
      </c>
      <c r="K103" s="15" t="s">
        <v>285</v>
      </c>
      <c r="L103" s="15">
        <f t="shared" si="47"/>
        <v>0</v>
      </c>
      <c r="M103" s="15" t="s">
        <v>282</v>
      </c>
      <c r="N103" s="15">
        <f t="shared" si="48"/>
        <v>1</v>
      </c>
      <c r="O103" s="15" t="s">
        <v>283</v>
      </c>
      <c r="P103" s="15">
        <f t="shared" si="49"/>
        <v>0</v>
      </c>
      <c r="Q103" s="15" t="s">
        <v>12</v>
      </c>
      <c r="R103" s="15">
        <f t="shared" si="50"/>
        <v>0</v>
      </c>
      <c r="S103" s="15" t="s">
        <v>283</v>
      </c>
      <c r="T103" s="15">
        <f t="shared" si="51"/>
        <v>0</v>
      </c>
      <c r="U103" s="15" t="s">
        <v>285</v>
      </c>
      <c r="V103" s="15">
        <f t="shared" si="52"/>
        <v>1</v>
      </c>
      <c r="W103" s="15" t="s">
        <v>282</v>
      </c>
      <c r="X103" s="15">
        <f t="shared" si="53"/>
        <v>0</v>
      </c>
      <c r="Y103" s="15" t="s">
        <v>284</v>
      </c>
      <c r="Z103" s="15">
        <f t="shared" si="54"/>
        <v>1</v>
      </c>
      <c r="AA103" s="15" t="s">
        <v>283</v>
      </c>
      <c r="AB103" s="15">
        <f t="shared" si="55"/>
        <v>1</v>
      </c>
      <c r="AC103" s="15" t="s">
        <v>284</v>
      </c>
      <c r="AD103" s="15">
        <f t="shared" si="56"/>
        <v>0</v>
      </c>
      <c r="AE103" s="15" t="s">
        <v>283</v>
      </c>
      <c r="AF103" s="15">
        <f t="shared" si="57"/>
        <v>0</v>
      </c>
      <c r="AG103" s="15" t="s">
        <v>282</v>
      </c>
      <c r="AH103" s="15">
        <f t="shared" si="58"/>
        <v>1</v>
      </c>
      <c r="AI103" s="15" t="s">
        <v>285</v>
      </c>
      <c r="AJ103" s="15">
        <f t="shared" si="59"/>
        <v>1</v>
      </c>
      <c r="AK103" s="15" t="s">
        <v>282</v>
      </c>
      <c r="AL103" s="15">
        <f t="shared" si="60"/>
        <v>0</v>
      </c>
      <c r="AM103" s="15" t="s">
        <v>12</v>
      </c>
      <c r="AN103" s="15">
        <f t="shared" si="61"/>
        <v>1</v>
      </c>
      <c r="AO103" s="15" t="s">
        <v>282</v>
      </c>
      <c r="AP103" s="15">
        <f t="shared" si="62"/>
        <v>0</v>
      </c>
      <c r="AQ103" s="15" t="s">
        <v>12</v>
      </c>
      <c r="AR103" s="15">
        <f t="shared" si="63"/>
        <v>1</v>
      </c>
      <c r="AS103" s="15" t="s">
        <v>12</v>
      </c>
      <c r="AT103" s="15">
        <f t="shared" si="64"/>
        <v>1</v>
      </c>
      <c r="AU103" s="15" t="s">
        <v>282</v>
      </c>
      <c r="AV103" s="15">
        <f t="shared" si="65"/>
        <v>0</v>
      </c>
      <c r="AW103" s="15" t="s">
        <v>12</v>
      </c>
      <c r="AX103" s="15">
        <f t="shared" si="66"/>
        <v>1</v>
      </c>
      <c r="AY103" s="15" t="s">
        <v>284</v>
      </c>
      <c r="AZ103" s="15">
        <f t="shared" si="67"/>
        <v>1</v>
      </c>
      <c r="BA103" s="15" t="s">
        <v>284</v>
      </c>
      <c r="BB103" s="15">
        <f t="shared" si="68"/>
        <v>1</v>
      </c>
      <c r="BC103" s="15" t="s">
        <v>12</v>
      </c>
      <c r="BD103" s="15">
        <f t="shared" si="69"/>
        <v>1</v>
      </c>
      <c r="BE103" s="15" t="s">
        <v>284</v>
      </c>
      <c r="BF103" s="15">
        <f t="shared" si="70"/>
        <v>1</v>
      </c>
      <c r="BG103" s="15" t="s">
        <v>285</v>
      </c>
      <c r="BH103" s="15">
        <f t="shared" si="71"/>
        <v>1</v>
      </c>
      <c r="BI103" s="15" t="s">
        <v>282</v>
      </c>
      <c r="BJ103" s="15">
        <f t="shared" si="72"/>
        <v>1</v>
      </c>
      <c r="BK103" s="15" t="s">
        <v>285</v>
      </c>
      <c r="BL103" s="15">
        <f t="shared" si="73"/>
        <v>0</v>
      </c>
      <c r="BM103" s="15" t="s">
        <v>284</v>
      </c>
      <c r="BN103" s="15">
        <f t="shared" si="74"/>
        <v>1</v>
      </c>
      <c r="BO103" s="15" t="s">
        <v>12</v>
      </c>
      <c r="BP103" s="15">
        <f t="shared" si="75"/>
        <v>1</v>
      </c>
      <c r="BQ103" s="15" t="s">
        <v>283</v>
      </c>
      <c r="BR103" s="15">
        <f t="shared" si="76"/>
        <v>1</v>
      </c>
      <c r="BS103" s="15" t="s">
        <v>283</v>
      </c>
      <c r="BT103" s="15">
        <f t="shared" si="77"/>
        <v>1</v>
      </c>
      <c r="BU103" s="15" t="s">
        <v>12</v>
      </c>
      <c r="BV103" s="15">
        <f t="shared" si="78"/>
        <v>1</v>
      </c>
      <c r="BW103" s="15" t="s">
        <v>12</v>
      </c>
      <c r="BX103" s="15">
        <f t="shared" si="79"/>
        <v>0</v>
      </c>
      <c r="BY103" s="15" t="s">
        <v>282</v>
      </c>
      <c r="BZ103" s="15">
        <f t="shared" si="80"/>
        <v>1</v>
      </c>
      <c r="CA103" s="15" t="s">
        <v>12</v>
      </c>
      <c r="CB103" s="15">
        <f t="shared" si="81"/>
        <v>0</v>
      </c>
      <c r="CC103" s="15" t="s">
        <v>284</v>
      </c>
      <c r="CD103" s="15">
        <f t="shared" si="82"/>
        <v>0</v>
      </c>
      <c r="CE103" s="15" t="s">
        <v>12</v>
      </c>
      <c r="CF103" s="15">
        <f t="shared" si="83"/>
        <v>1</v>
      </c>
      <c r="CG103" s="15" t="s">
        <v>282</v>
      </c>
      <c r="CH103" s="15">
        <f t="shared" si="84"/>
        <v>0</v>
      </c>
      <c r="CI103" s="15">
        <v>2</v>
      </c>
      <c r="CJ103" s="15">
        <v>8</v>
      </c>
      <c r="CK103" s="15">
        <v>3</v>
      </c>
      <c r="CL103" s="15">
        <v>1</v>
      </c>
      <c r="CM103" s="15">
        <v>5</v>
      </c>
      <c r="CN103" s="9">
        <f t="shared" si="86"/>
        <v>23</v>
      </c>
      <c r="CO103" s="15">
        <f t="shared" si="85"/>
        <v>17</v>
      </c>
      <c r="CP103" s="164">
        <f t="shared" si="87"/>
        <v>19</v>
      </c>
      <c r="CQ103" s="165">
        <f>CN103*'DATA GURU'!$C$30+CP103</f>
        <v>59.25</v>
      </c>
      <c r="CR103" s="220" t="str">
        <f>IF(CQ103&gt;='DATA GURU'!$C$20+20,"BAIK SEKALI",IF(CQ103&gt;='DATA GURU'!$C$20,"BAIK ",IF(CQ103&gt;='DATA GURU'!$C$20-10,"CUKUP",IF(CQ103&gt;='DATA GURU'!$C$20-20,"KURANG",IF(CQ103&lt;='DATA GURU'!$C$20-20,"KURANG SEKALI")))))</f>
        <v xml:space="preserve">BAIK </v>
      </c>
      <c r="CS103" s="15">
        <v>9</v>
      </c>
    </row>
    <row r="104" spans="1:97" x14ac:dyDescent="0.25">
      <c r="A104" s="3">
        <v>89</v>
      </c>
      <c r="B104" s="169" t="s">
        <v>249</v>
      </c>
      <c r="C104" s="99" t="s">
        <v>75</v>
      </c>
      <c r="D104" s="100" t="s">
        <v>76</v>
      </c>
      <c r="G104" s="15" t="s">
        <v>285</v>
      </c>
      <c r="H104" s="15">
        <f t="shared" si="45"/>
        <v>0</v>
      </c>
      <c r="I104" s="15" t="s">
        <v>282</v>
      </c>
      <c r="J104" s="15">
        <f t="shared" si="46"/>
        <v>0</v>
      </c>
      <c r="K104" s="15" t="s">
        <v>283</v>
      </c>
      <c r="L104" s="15">
        <f t="shared" si="47"/>
        <v>0</v>
      </c>
      <c r="M104" s="15" t="s">
        <v>282</v>
      </c>
      <c r="N104" s="15">
        <f t="shared" si="48"/>
        <v>1</v>
      </c>
      <c r="O104" s="15" t="s">
        <v>282</v>
      </c>
      <c r="P104" s="15">
        <f t="shared" si="49"/>
        <v>0</v>
      </c>
      <c r="Q104" s="15" t="s">
        <v>282</v>
      </c>
      <c r="R104" s="15">
        <f t="shared" si="50"/>
        <v>1</v>
      </c>
      <c r="S104" s="15" t="s">
        <v>12</v>
      </c>
      <c r="T104" s="15">
        <f t="shared" si="51"/>
        <v>0</v>
      </c>
      <c r="U104" s="15" t="s">
        <v>283</v>
      </c>
      <c r="V104" s="15">
        <f t="shared" si="52"/>
        <v>0</v>
      </c>
      <c r="W104" s="15" t="s">
        <v>282</v>
      </c>
      <c r="X104" s="15">
        <f t="shared" si="53"/>
        <v>0</v>
      </c>
      <c r="Y104" s="15" t="s">
        <v>284</v>
      </c>
      <c r="Z104" s="15">
        <f t="shared" si="54"/>
        <v>1</v>
      </c>
      <c r="AA104" s="15" t="s">
        <v>283</v>
      </c>
      <c r="AB104" s="15">
        <f t="shared" si="55"/>
        <v>1</v>
      </c>
      <c r="AC104" s="15" t="s">
        <v>282</v>
      </c>
      <c r="AD104" s="15">
        <f t="shared" si="56"/>
        <v>1</v>
      </c>
      <c r="AE104" s="15" t="s">
        <v>282</v>
      </c>
      <c r="AF104" s="15">
        <f t="shared" si="57"/>
        <v>0</v>
      </c>
      <c r="AG104" s="15" t="s">
        <v>282</v>
      </c>
      <c r="AH104" s="15">
        <f t="shared" si="58"/>
        <v>1</v>
      </c>
      <c r="AI104" s="15" t="s">
        <v>285</v>
      </c>
      <c r="AJ104" s="15">
        <f t="shared" si="59"/>
        <v>1</v>
      </c>
      <c r="AK104" s="15" t="s">
        <v>284</v>
      </c>
      <c r="AL104" s="15">
        <f t="shared" si="60"/>
        <v>1</v>
      </c>
      <c r="AM104" s="15" t="s">
        <v>12</v>
      </c>
      <c r="AN104" s="15">
        <f t="shared" si="61"/>
        <v>1</v>
      </c>
      <c r="AO104" s="15" t="s">
        <v>286</v>
      </c>
      <c r="AP104" s="15">
        <f t="shared" si="62"/>
        <v>0</v>
      </c>
      <c r="AQ104" s="15" t="s">
        <v>12</v>
      </c>
      <c r="AR104" s="15">
        <f t="shared" si="63"/>
        <v>1</v>
      </c>
      <c r="AS104" s="15" t="s">
        <v>285</v>
      </c>
      <c r="AT104" s="15">
        <f t="shared" si="64"/>
        <v>0</v>
      </c>
      <c r="AU104" s="15" t="s">
        <v>12</v>
      </c>
      <c r="AV104" s="15">
        <f t="shared" si="65"/>
        <v>1</v>
      </c>
      <c r="AW104" s="15" t="s">
        <v>12</v>
      </c>
      <c r="AX104" s="15">
        <f t="shared" si="66"/>
        <v>1</v>
      </c>
      <c r="AY104" s="15" t="s">
        <v>284</v>
      </c>
      <c r="AZ104" s="15">
        <f t="shared" si="67"/>
        <v>1</v>
      </c>
      <c r="BA104" s="15" t="s">
        <v>284</v>
      </c>
      <c r="BB104" s="15">
        <f t="shared" si="68"/>
        <v>1</v>
      </c>
      <c r="BC104" s="15" t="s">
        <v>12</v>
      </c>
      <c r="BD104" s="15">
        <f t="shared" si="69"/>
        <v>1</v>
      </c>
      <c r="BE104" s="15" t="s">
        <v>284</v>
      </c>
      <c r="BF104" s="15">
        <f t="shared" si="70"/>
        <v>1</v>
      </c>
      <c r="BG104" s="15" t="s">
        <v>282</v>
      </c>
      <c r="BH104" s="15">
        <f t="shared" si="71"/>
        <v>0</v>
      </c>
      <c r="BI104" s="15" t="s">
        <v>12</v>
      </c>
      <c r="BJ104" s="15">
        <f t="shared" si="72"/>
        <v>0</v>
      </c>
      <c r="BK104" s="15" t="s">
        <v>283</v>
      </c>
      <c r="BL104" s="15">
        <f t="shared" si="73"/>
        <v>1</v>
      </c>
      <c r="BM104" s="15" t="s">
        <v>284</v>
      </c>
      <c r="BN104" s="15">
        <f t="shared" si="74"/>
        <v>1</v>
      </c>
      <c r="BO104" s="15" t="s">
        <v>12</v>
      </c>
      <c r="BP104" s="15">
        <f t="shared" si="75"/>
        <v>1</v>
      </c>
      <c r="BQ104" s="15" t="s">
        <v>12</v>
      </c>
      <c r="BR104" s="15">
        <f t="shared" si="76"/>
        <v>0</v>
      </c>
      <c r="BS104" s="15" t="s">
        <v>283</v>
      </c>
      <c r="BT104" s="15">
        <f t="shared" si="77"/>
        <v>1</v>
      </c>
      <c r="BU104" s="15" t="s">
        <v>12</v>
      </c>
      <c r="BV104" s="15">
        <f t="shared" si="78"/>
        <v>1</v>
      </c>
      <c r="BW104" s="15" t="s">
        <v>283</v>
      </c>
      <c r="BX104" s="15">
        <f t="shared" si="79"/>
        <v>0</v>
      </c>
      <c r="BY104" s="15" t="s">
        <v>282</v>
      </c>
      <c r="BZ104" s="15">
        <f t="shared" si="80"/>
        <v>1</v>
      </c>
      <c r="CA104" s="15" t="s">
        <v>285</v>
      </c>
      <c r="CB104" s="15">
        <f t="shared" si="81"/>
        <v>0</v>
      </c>
      <c r="CC104" s="15" t="s">
        <v>284</v>
      </c>
      <c r="CD104" s="15">
        <f t="shared" si="82"/>
        <v>0</v>
      </c>
      <c r="CE104" s="15" t="s">
        <v>12</v>
      </c>
      <c r="CF104" s="15">
        <f t="shared" si="83"/>
        <v>1</v>
      </c>
      <c r="CG104" s="15" t="s">
        <v>283</v>
      </c>
      <c r="CH104" s="15">
        <f t="shared" si="84"/>
        <v>0</v>
      </c>
      <c r="CI104" s="15">
        <v>4</v>
      </c>
      <c r="CJ104" s="15">
        <v>2</v>
      </c>
      <c r="CK104" s="15">
        <v>3</v>
      </c>
      <c r="CL104" s="15">
        <v>0</v>
      </c>
      <c r="CM104" s="15">
        <v>5</v>
      </c>
      <c r="CN104" s="9">
        <f t="shared" si="86"/>
        <v>23</v>
      </c>
      <c r="CO104" s="15">
        <f t="shared" si="85"/>
        <v>17</v>
      </c>
      <c r="CP104" s="164">
        <f t="shared" si="87"/>
        <v>14</v>
      </c>
      <c r="CQ104" s="165">
        <f>CN104*'DATA GURU'!$C$30+CP104</f>
        <v>54.25</v>
      </c>
      <c r="CR104" s="220" t="str">
        <f>IF(CQ104&gt;='DATA GURU'!$C$20+20,"BAIK SEKALI",IF(CQ104&gt;='DATA GURU'!$C$20,"BAIK ",IF(CQ104&gt;='DATA GURU'!$C$20-10,"CUKUP",IF(CQ104&gt;='DATA GURU'!$C$20-20,"KURANG",IF(CQ104&lt;='DATA GURU'!$C$20-20,"KURANG SEKALI")))))</f>
        <v>CUKUP</v>
      </c>
      <c r="CS104" s="15">
        <v>9</v>
      </c>
    </row>
    <row r="105" spans="1:97" x14ac:dyDescent="0.25">
      <c r="A105" s="1">
        <v>90</v>
      </c>
      <c r="B105" s="169" t="s">
        <v>250</v>
      </c>
      <c r="C105" s="99" t="s">
        <v>75</v>
      </c>
      <c r="D105" s="100" t="s">
        <v>76</v>
      </c>
      <c r="G105" s="15" t="s">
        <v>282</v>
      </c>
      <c r="H105" s="15">
        <f t="shared" si="45"/>
        <v>1</v>
      </c>
      <c r="I105" s="15" t="s">
        <v>282</v>
      </c>
      <c r="J105" s="15">
        <f t="shared" si="46"/>
        <v>0</v>
      </c>
      <c r="K105" s="15" t="s">
        <v>283</v>
      </c>
      <c r="L105" s="15">
        <f t="shared" si="47"/>
        <v>0</v>
      </c>
      <c r="M105" s="15" t="s">
        <v>282</v>
      </c>
      <c r="N105" s="15">
        <f t="shared" si="48"/>
        <v>1</v>
      </c>
      <c r="O105" s="15" t="s">
        <v>283</v>
      </c>
      <c r="P105" s="15">
        <f t="shared" si="49"/>
        <v>0</v>
      </c>
      <c r="Q105" s="15" t="s">
        <v>285</v>
      </c>
      <c r="R105" s="15">
        <f t="shared" si="50"/>
        <v>0</v>
      </c>
      <c r="S105" s="15" t="s">
        <v>283</v>
      </c>
      <c r="T105" s="15">
        <f t="shared" si="51"/>
        <v>0</v>
      </c>
      <c r="U105" s="15" t="s">
        <v>285</v>
      </c>
      <c r="V105" s="15">
        <f t="shared" si="52"/>
        <v>1</v>
      </c>
      <c r="W105" s="15" t="s">
        <v>284</v>
      </c>
      <c r="X105" s="15">
        <f t="shared" si="53"/>
        <v>0</v>
      </c>
      <c r="Y105" s="15" t="s">
        <v>12</v>
      </c>
      <c r="Z105" s="15">
        <f t="shared" si="54"/>
        <v>0</v>
      </c>
      <c r="AA105" s="15" t="s">
        <v>283</v>
      </c>
      <c r="AB105" s="15">
        <f t="shared" si="55"/>
        <v>1</v>
      </c>
      <c r="AC105" s="15" t="s">
        <v>283</v>
      </c>
      <c r="AD105" s="15">
        <f t="shared" si="56"/>
        <v>0</v>
      </c>
      <c r="AE105" s="15" t="s">
        <v>283</v>
      </c>
      <c r="AF105" s="15">
        <f t="shared" si="57"/>
        <v>0</v>
      </c>
      <c r="AG105" s="15" t="s">
        <v>282</v>
      </c>
      <c r="AH105" s="15">
        <f t="shared" si="58"/>
        <v>1</v>
      </c>
      <c r="AI105" s="15" t="s">
        <v>284</v>
      </c>
      <c r="AJ105" s="15">
        <f t="shared" si="59"/>
        <v>0</v>
      </c>
      <c r="AK105" s="15" t="s">
        <v>282</v>
      </c>
      <c r="AL105" s="15">
        <f t="shared" si="60"/>
        <v>0</v>
      </c>
      <c r="AM105" s="15" t="s">
        <v>12</v>
      </c>
      <c r="AN105" s="15">
        <f t="shared" si="61"/>
        <v>1</v>
      </c>
      <c r="AO105" s="15" t="s">
        <v>12</v>
      </c>
      <c r="AP105" s="15">
        <f t="shared" si="62"/>
        <v>0</v>
      </c>
      <c r="AQ105" s="15" t="s">
        <v>12</v>
      </c>
      <c r="AR105" s="15">
        <f t="shared" si="63"/>
        <v>1</v>
      </c>
      <c r="AS105" s="15" t="s">
        <v>12</v>
      </c>
      <c r="AT105" s="15">
        <f t="shared" si="64"/>
        <v>1</v>
      </c>
      <c r="AU105" s="15" t="s">
        <v>284</v>
      </c>
      <c r="AV105" s="15">
        <f t="shared" si="65"/>
        <v>0</v>
      </c>
      <c r="AW105" s="15" t="s">
        <v>284</v>
      </c>
      <c r="AX105" s="15">
        <f t="shared" si="66"/>
        <v>0</v>
      </c>
      <c r="AY105" s="15" t="s">
        <v>12</v>
      </c>
      <c r="AZ105" s="15">
        <f t="shared" si="67"/>
        <v>0</v>
      </c>
      <c r="BA105" s="15" t="s">
        <v>284</v>
      </c>
      <c r="BB105" s="15">
        <f t="shared" si="68"/>
        <v>1</v>
      </c>
      <c r="BC105" s="15" t="s">
        <v>12</v>
      </c>
      <c r="BD105" s="15">
        <f t="shared" si="69"/>
        <v>1</v>
      </c>
      <c r="BE105" s="15" t="s">
        <v>284</v>
      </c>
      <c r="BF105" s="15">
        <f t="shared" si="70"/>
        <v>1</v>
      </c>
      <c r="BG105" s="15" t="s">
        <v>285</v>
      </c>
      <c r="BH105" s="15">
        <f t="shared" si="71"/>
        <v>1</v>
      </c>
      <c r="BI105" s="15" t="s">
        <v>285</v>
      </c>
      <c r="BJ105" s="15">
        <f t="shared" si="72"/>
        <v>0</v>
      </c>
      <c r="BK105" s="15" t="s">
        <v>12</v>
      </c>
      <c r="BL105" s="15">
        <f t="shared" si="73"/>
        <v>0</v>
      </c>
      <c r="BM105" s="15" t="s">
        <v>12</v>
      </c>
      <c r="BN105" s="15">
        <f t="shared" si="74"/>
        <v>0</v>
      </c>
      <c r="BO105" s="15" t="s">
        <v>283</v>
      </c>
      <c r="BP105" s="15">
        <f t="shared" si="75"/>
        <v>0</v>
      </c>
      <c r="BQ105" s="15" t="s">
        <v>12</v>
      </c>
      <c r="BR105" s="15">
        <f t="shared" si="76"/>
        <v>0</v>
      </c>
      <c r="BS105" s="15" t="s">
        <v>283</v>
      </c>
      <c r="BT105" s="15">
        <f t="shared" si="77"/>
        <v>1</v>
      </c>
      <c r="BU105" s="15" t="s">
        <v>12</v>
      </c>
      <c r="BV105" s="15">
        <f t="shared" si="78"/>
        <v>1</v>
      </c>
      <c r="BW105" s="15" t="s">
        <v>282</v>
      </c>
      <c r="BX105" s="15">
        <f t="shared" si="79"/>
        <v>0</v>
      </c>
      <c r="BY105" s="15" t="s">
        <v>283</v>
      </c>
      <c r="BZ105" s="15">
        <f t="shared" si="80"/>
        <v>0</v>
      </c>
      <c r="CA105" s="15" t="s">
        <v>284</v>
      </c>
      <c r="CB105" s="15">
        <f t="shared" si="81"/>
        <v>1</v>
      </c>
      <c r="CC105" s="15" t="s">
        <v>285</v>
      </c>
      <c r="CD105" s="15">
        <f t="shared" si="82"/>
        <v>0</v>
      </c>
      <c r="CE105" s="15" t="s">
        <v>12</v>
      </c>
      <c r="CF105" s="15">
        <f t="shared" si="83"/>
        <v>1</v>
      </c>
      <c r="CG105" s="15" t="s">
        <v>283</v>
      </c>
      <c r="CH105" s="15">
        <f t="shared" si="84"/>
        <v>0</v>
      </c>
      <c r="CI105" s="15">
        <v>3</v>
      </c>
      <c r="CJ105" s="15">
        <v>8</v>
      </c>
      <c r="CK105" s="15">
        <v>3</v>
      </c>
      <c r="CL105" s="15">
        <v>1</v>
      </c>
      <c r="CM105" s="15">
        <v>3</v>
      </c>
      <c r="CN105" s="9">
        <f t="shared" si="86"/>
        <v>16</v>
      </c>
      <c r="CO105" s="15">
        <f t="shared" si="85"/>
        <v>24</v>
      </c>
      <c r="CP105" s="164">
        <f t="shared" si="87"/>
        <v>18</v>
      </c>
      <c r="CQ105" s="165">
        <f>CN105*'DATA GURU'!$C$30+CP105</f>
        <v>46</v>
      </c>
      <c r="CR105" s="220" t="str">
        <f>IF(CQ105&gt;='DATA GURU'!$C$20+20,"BAIK SEKALI",IF(CQ105&gt;='DATA GURU'!$C$20,"BAIK ",IF(CQ105&gt;='DATA GURU'!$C$20-10,"CUKUP",IF(CQ105&gt;='DATA GURU'!$C$20-20,"KURANG",IF(CQ105&lt;='DATA GURU'!$C$20-20,"KURANG SEKALI")))))</f>
        <v>CUKUP</v>
      </c>
      <c r="CS105" s="15">
        <v>9</v>
      </c>
    </row>
    <row r="106" spans="1:97" x14ac:dyDescent="0.25">
      <c r="A106" s="3">
        <v>91</v>
      </c>
      <c r="B106" s="169" t="s">
        <v>251</v>
      </c>
      <c r="C106" s="99" t="s">
        <v>75</v>
      </c>
      <c r="D106" s="100" t="s">
        <v>76</v>
      </c>
      <c r="G106" s="15" t="s">
        <v>282</v>
      </c>
      <c r="H106" s="15">
        <f t="shared" si="45"/>
        <v>1</v>
      </c>
      <c r="I106" s="15" t="s">
        <v>283</v>
      </c>
      <c r="J106" s="15">
        <f t="shared" si="46"/>
        <v>1</v>
      </c>
      <c r="K106" s="15" t="s">
        <v>283</v>
      </c>
      <c r="L106" s="15">
        <f t="shared" si="47"/>
        <v>0</v>
      </c>
      <c r="M106" s="15" t="s">
        <v>282</v>
      </c>
      <c r="N106" s="15">
        <f t="shared" si="48"/>
        <v>1</v>
      </c>
      <c r="O106" s="15" t="s">
        <v>284</v>
      </c>
      <c r="P106" s="15">
        <f t="shared" si="49"/>
        <v>0</v>
      </c>
      <c r="Q106" s="15" t="s">
        <v>282</v>
      </c>
      <c r="R106" s="15">
        <f t="shared" si="50"/>
        <v>1</v>
      </c>
      <c r="S106" s="15" t="s">
        <v>283</v>
      </c>
      <c r="T106" s="15">
        <f t="shared" si="51"/>
        <v>0</v>
      </c>
      <c r="U106" s="15" t="s">
        <v>285</v>
      </c>
      <c r="V106" s="15">
        <f t="shared" si="52"/>
        <v>1</v>
      </c>
      <c r="W106" s="15" t="s">
        <v>12</v>
      </c>
      <c r="X106" s="15">
        <f t="shared" si="53"/>
        <v>0</v>
      </c>
      <c r="Y106" s="15" t="s">
        <v>283</v>
      </c>
      <c r="Z106" s="15">
        <f t="shared" si="54"/>
        <v>0</v>
      </c>
      <c r="AA106" s="15" t="s">
        <v>285</v>
      </c>
      <c r="AB106" s="15">
        <f t="shared" si="55"/>
        <v>0</v>
      </c>
      <c r="AC106" s="15" t="s">
        <v>282</v>
      </c>
      <c r="AD106" s="15">
        <f t="shared" si="56"/>
        <v>1</v>
      </c>
      <c r="AE106" s="15" t="s">
        <v>283</v>
      </c>
      <c r="AF106" s="15">
        <f t="shared" si="57"/>
        <v>0</v>
      </c>
      <c r="AG106" s="15" t="s">
        <v>282</v>
      </c>
      <c r="AH106" s="15">
        <f t="shared" si="58"/>
        <v>1</v>
      </c>
      <c r="AI106" s="15" t="s">
        <v>285</v>
      </c>
      <c r="AJ106" s="15">
        <f t="shared" si="59"/>
        <v>1</v>
      </c>
      <c r="AK106" s="15" t="s">
        <v>282</v>
      </c>
      <c r="AL106" s="15">
        <f t="shared" si="60"/>
        <v>0</v>
      </c>
      <c r="AM106" s="15" t="s">
        <v>282</v>
      </c>
      <c r="AN106" s="15">
        <f t="shared" si="61"/>
        <v>0</v>
      </c>
      <c r="AO106" s="15" t="s">
        <v>282</v>
      </c>
      <c r="AP106" s="15">
        <f t="shared" si="62"/>
        <v>0</v>
      </c>
      <c r="AQ106" s="15" t="s">
        <v>12</v>
      </c>
      <c r="AR106" s="15">
        <f t="shared" si="63"/>
        <v>1</v>
      </c>
      <c r="AS106" s="15" t="s">
        <v>12</v>
      </c>
      <c r="AT106" s="15">
        <f t="shared" si="64"/>
        <v>1</v>
      </c>
      <c r="AU106" s="15" t="s">
        <v>282</v>
      </c>
      <c r="AV106" s="15">
        <f t="shared" si="65"/>
        <v>0</v>
      </c>
      <c r="AW106" s="15" t="s">
        <v>12</v>
      </c>
      <c r="AX106" s="15">
        <f t="shared" si="66"/>
        <v>1</v>
      </c>
      <c r="AY106" s="15" t="s">
        <v>284</v>
      </c>
      <c r="AZ106" s="15">
        <f t="shared" si="67"/>
        <v>1</v>
      </c>
      <c r="BA106" s="15" t="s">
        <v>284</v>
      </c>
      <c r="BB106" s="15">
        <f t="shared" si="68"/>
        <v>1</v>
      </c>
      <c r="BC106" s="15" t="s">
        <v>282</v>
      </c>
      <c r="BD106" s="15">
        <f t="shared" si="69"/>
        <v>0</v>
      </c>
      <c r="BE106" s="15" t="s">
        <v>284</v>
      </c>
      <c r="BF106" s="15">
        <f t="shared" si="70"/>
        <v>1</v>
      </c>
      <c r="BG106" s="15" t="s">
        <v>285</v>
      </c>
      <c r="BH106" s="15">
        <f t="shared" si="71"/>
        <v>1</v>
      </c>
      <c r="BI106" s="15" t="s">
        <v>12</v>
      </c>
      <c r="BJ106" s="15">
        <f t="shared" si="72"/>
        <v>0</v>
      </c>
      <c r="BK106" s="15" t="s">
        <v>285</v>
      </c>
      <c r="BL106" s="15">
        <f t="shared" si="73"/>
        <v>0</v>
      </c>
      <c r="BM106" s="15" t="s">
        <v>284</v>
      </c>
      <c r="BN106" s="15">
        <f t="shared" si="74"/>
        <v>1</v>
      </c>
      <c r="BO106" s="15" t="s">
        <v>12</v>
      </c>
      <c r="BP106" s="15">
        <f t="shared" si="75"/>
        <v>1</v>
      </c>
      <c r="BQ106" s="15" t="s">
        <v>283</v>
      </c>
      <c r="BR106" s="15">
        <f t="shared" si="76"/>
        <v>1</v>
      </c>
      <c r="BS106" s="15" t="s">
        <v>283</v>
      </c>
      <c r="BT106" s="15">
        <f t="shared" si="77"/>
        <v>1</v>
      </c>
      <c r="BU106" s="15" t="s">
        <v>284</v>
      </c>
      <c r="BV106" s="15">
        <f t="shared" si="78"/>
        <v>0</v>
      </c>
      <c r="BW106" s="15" t="s">
        <v>282</v>
      </c>
      <c r="BX106" s="15">
        <f t="shared" si="79"/>
        <v>0</v>
      </c>
      <c r="BY106" s="15" t="s">
        <v>282</v>
      </c>
      <c r="BZ106" s="15">
        <f t="shared" si="80"/>
        <v>1</v>
      </c>
      <c r="CA106" s="15" t="s">
        <v>12</v>
      </c>
      <c r="CB106" s="15">
        <f t="shared" si="81"/>
        <v>0</v>
      </c>
      <c r="CC106" s="15" t="s">
        <v>285</v>
      </c>
      <c r="CD106" s="15">
        <f t="shared" si="82"/>
        <v>0</v>
      </c>
      <c r="CE106" s="15" t="s">
        <v>12</v>
      </c>
      <c r="CF106" s="15">
        <f t="shared" si="83"/>
        <v>1</v>
      </c>
      <c r="CG106" s="15" t="s">
        <v>282</v>
      </c>
      <c r="CH106" s="15">
        <f t="shared" si="84"/>
        <v>0</v>
      </c>
      <c r="CI106" s="15">
        <v>4</v>
      </c>
      <c r="CJ106" s="15">
        <v>8</v>
      </c>
      <c r="CK106" s="15">
        <v>5</v>
      </c>
      <c r="CL106" s="15">
        <v>1</v>
      </c>
      <c r="CM106" s="15">
        <v>3</v>
      </c>
      <c r="CN106" s="9">
        <f t="shared" si="86"/>
        <v>21</v>
      </c>
      <c r="CO106" s="15">
        <f t="shared" si="85"/>
        <v>19</v>
      </c>
      <c r="CP106" s="164">
        <f t="shared" si="87"/>
        <v>21</v>
      </c>
      <c r="CQ106" s="165">
        <f>CN106*'DATA GURU'!$C$30+CP106</f>
        <v>57.75</v>
      </c>
      <c r="CR106" s="220" t="str">
        <f>IF(CQ106&gt;='DATA GURU'!$C$20+20,"BAIK SEKALI",IF(CQ106&gt;='DATA GURU'!$C$20,"BAIK ",IF(CQ106&gt;='DATA GURU'!$C$20-10,"CUKUP",IF(CQ106&gt;='DATA GURU'!$C$20-20,"KURANG",IF(CQ106&lt;='DATA GURU'!$C$20-20,"KURANG SEKALI")))))</f>
        <v xml:space="preserve">BAIK </v>
      </c>
      <c r="CS106" s="15">
        <v>9</v>
      </c>
    </row>
    <row r="107" spans="1:97" x14ac:dyDescent="0.25">
      <c r="A107" s="1">
        <v>92</v>
      </c>
      <c r="B107" s="167" t="s">
        <v>252</v>
      </c>
      <c r="C107" s="99" t="s">
        <v>75</v>
      </c>
      <c r="D107" s="100" t="s">
        <v>76</v>
      </c>
      <c r="G107" s="15" t="s">
        <v>284</v>
      </c>
      <c r="H107" s="15">
        <f t="shared" si="45"/>
        <v>0</v>
      </c>
      <c r="I107" s="15" t="s">
        <v>282</v>
      </c>
      <c r="J107" s="15">
        <f t="shared" si="46"/>
        <v>0</v>
      </c>
      <c r="K107" s="15" t="s">
        <v>283</v>
      </c>
      <c r="L107" s="15">
        <f t="shared" si="47"/>
        <v>0</v>
      </c>
      <c r="M107" s="15" t="s">
        <v>284</v>
      </c>
      <c r="N107" s="15">
        <f t="shared" si="48"/>
        <v>0</v>
      </c>
      <c r="O107" s="15" t="s">
        <v>282</v>
      </c>
      <c r="P107" s="15">
        <f t="shared" si="49"/>
        <v>0</v>
      </c>
      <c r="Q107" s="15" t="s">
        <v>283</v>
      </c>
      <c r="R107" s="15">
        <f t="shared" si="50"/>
        <v>0</v>
      </c>
      <c r="S107" s="15" t="s">
        <v>12</v>
      </c>
      <c r="T107" s="15">
        <f t="shared" si="51"/>
        <v>0</v>
      </c>
      <c r="U107" s="15" t="s">
        <v>283</v>
      </c>
      <c r="V107" s="15">
        <f t="shared" si="52"/>
        <v>0</v>
      </c>
      <c r="W107" s="15" t="s">
        <v>282</v>
      </c>
      <c r="X107" s="15">
        <f t="shared" si="53"/>
        <v>0</v>
      </c>
      <c r="Y107" s="15" t="s">
        <v>283</v>
      </c>
      <c r="Z107" s="15">
        <f t="shared" si="54"/>
        <v>0</v>
      </c>
      <c r="AA107" s="15" t="s">
        <v>285</v>
      </c>
      <c r="AB107" s="15">
        <f t="shared" si="55"/>
        <v>0</v>
      </c>
      <c r="AC107" s="15" t="s">
        <v>282</v>
      </c>
      <c r="AD107" s="15">
        <f t="shared" si="56"/>
        <v>1</v>
      </c>
      <c r="AE107" s="15" t="s">
        <v>282</v>
      </c>
      <c r="AF107" s="15">
        <f t="shared" si="57"/>
        <v>0</v>
      </c>
      <c r="AG107" s="15" t="s">
        <v>282</v>
      </c>
      <c r="AH107" s="15">
        <f t="shared" si="58"/>
        <v>1</v>
      </c>
      <c r="AI107" s="15" t="s">
        <v>12</v>
      </c>
      <c r="AJ107" s="15">
        <f t="shared" si="59"/>
        <v>0</v>
      </c>
      <c r="AK107" s="15" t="s">
        <v>282</v>
      </c>
      <c r="AL107" s="15">
        <f t="shared" si="60"/>
        <v>0</v>
      </c>
      <c r="AM107" s="15" t="s">
        <v>12</v>
      </c>
      <c r="AN107" s="15">
        <f t="shared" si="61"/>
        <v>1</v>
      </c>
      <c r="AO107" s="15" t="s">
        <v>284</v>
      </c>
      <c r="AP107" s="15">
        <f t="shared" si="62"/>
        <v>0</v>
      </c>
      <c r="AQ107" s="15" t="s">
        <v>285</v>
      </c>
      <c r="AR107" s="15">
        <f t="shared" si="63"/>
        <v>0</v>
      </c>
      <c r="AS107" s="15" t="s">
        <v>12</v>
      </c>
      <c r="AT107" s="15">
        <f t="shared" si="64"/>
        <v>1</v>
      </c>
      <c r="AU107" s="15" t="s">
        <v>283</v>
      </c>
      <c r="AV107" s="15">
        <f t="shared" si="65"/>
        <v>0</v>
      </c>
      <c r="AW107" s="15" t="s">
        <v>12</v>
      </c>
      <c r="AX107" s="15">
        <f t="shared" si="66"/>
        <v>1</v>
      </c>
      <c r="AY107" s="15" t="s">
        <v>12</v>
      </c>
      <c r="AZ107" s="15">
        <f t="shared" si="67"/>
        <v>0</v>
      </c>
      <c r="BA107" s="15" t="s">
        <v>284</v>
      </c>
      <c r="BB107" s="15">
        <f t="shared" si="68"/>
        <v>1</v>
      </c>
      <c r="BC107" s="15" t="s">
        <v>283</v>
      </c>
      <c r="BD107" s="15">
        <f t="shared" si="69"/>
        <v>0</v>
      </c>
      <c r="BE107" s="15" t="s">
        <v>284</v>
      </c>
      <c r="BF107" s="15">
        <f t="shared" si="70"/>
        <v>1</v>
      </c>
      <c r="BG107" s="15" t="s">
        <v>285</v>
      </c>
      <c r="BH107" s="15">
        <f t="shared" si="71"/>
        <v>1</v>
      </c>
      <c r="BI107" s="15" t="s">
        <v>12</v>
      </c>
      <c r="BJ107" s="15">
        <f t="shared" si="72"/>
        <v>0</v>
      </c>
      <c r="BK107" s="15" t="s">
        <v>282</v>
      </c>
      <c r="BL107" s="15">
        <f t="shared" si="73"/>
        <v>0</v>
      </c>
      <c r="BM107" s="15" t="s">
        <v>12</v>
      </c>
      <c r="BN107" s="15">
        <f t="shared" si="74"/>
        <v>0</v>
      </c>
      <c r="BO107" s="15" t="s">
        <v>284</v>
      </c>
      <c r="BP107" s="15">
        <f t="shared" si="75"/>
        <v>0</v>
      </c>
      <c r="BQ107" s="15" t="s">
        <v>283</v>
      </c>
      <c r="BR107" s="15">
        <f t="shared" si="76"/>
        <v>1</v>
      </c>
      <c r="BS107" s="15" t="s">
        <v>283</v>
      </c>
      <c r="BT107" s="15">
        <f t="shared" si="77"/>
        <v>1</v>
      </c>
      <c r="BU107" s="15" t="s">
        <v>283</v>
      </c>
      <c r="BV107" s="15">
        <f t="shared" si="78"/>
        <v>0</v>
      </c>
      <c r="BW107" s="15" t="s">
        <v>282</v>
      </c>
      <c r="BX107" s="15">
        <f t="shared" si="79"/>
        <v>0</v>
      </c>
      <c r="BY107" s="15" t="s">
        <v>282</v>
      </c>
      <c r="BZ107" s="15">
        <f t="shared" si="80"/>
        <v>1</v>
      </c>
      <c r="CA107" s="15" t="s">
        <v>284</v>
      </c>
      <c r="CB107" s="15">
        <f t="shared" si="81"/>
        <v>1</v>
      </c>
      <c r="CC107" s="15" t="s">
        <v>284</v>
      </c>
      <c r="CD107" s="15">
        <f t="shared" si="82"/>
        <v>0</v>
      </c>
      <c r="CE107" s="15" t="s">
        <v>285</v>
      </c>
      <c r="CF107" s="15">
        <f t="shared" si="83"/>
        <v>0</v>
      </c>
      <c r="CG107" s="15" t="s">
        <v>282</v>
      </c>
      <c r="CH107" s="15">
        <f t="shared" si="84"/>
        <v>0</v>
      </c>
      <c r="CI107" s="15">
        <v>2</v>
      </c>
      <c r="CJ107" s="15">
        <v>2</v>
      </c>
      <c r="CK107" s="15">
        <v>3</v>
      </c>
      <c r="CL107" s="15">
        <v>1</v>
      </c>
      <c r="CM107" s="15">
        <v>2</v>
      </c>
      <c r="CN107" s="9">
        <f t="shared" si="86"/>
        <v>12</v>
      </c>
      <c r="CO107" s="15">
        <f t="shared" si="85"/>
        <v>28</v>
      </c>
      <c r="CP107" s="164">
        <f t="shared" si="87"/>
        <v>10</v>
      </c>
      <c r="CQ107" s="165">
        <f>CN107*'DATA GURU'!$C$30+CP107</f>
        <v>31</v>
      </c>
      <c r="CR107" s="220" t="str">
        <f>IF(CQ107&gt;='DATA GURU'!$C$20+20,"BAIK SEKALI",IF(CQ107&gt;='DATA GURU'!$C$20,"BAIK ",IF(CQ107&gt;='DATA GURU'!$C$20-10,"CUKUP",IF(CQ107&gt;='DATA GURU'!$C$20-20,"KURANG",IF(CQ107&lt;='DATA GURU'!$C$20-20,"KURANG SEKALI")))))</f>
        <v>KURANG SEKALI</v>
      </c>
      <c r="CS107" s="15">
        <v>9</v>
      </c>
    </row>
    <row r="108" spans="1:97" x14ac:dyDescent="0.25">
      <c r="A108" s="3">
        <v>93</v>
      </c>
      <c r="B108" s="167" t="s">
        <v>253</v>
      </c>
      <c r="C108" s="99" t="s">
        <v>75</v>
      </c>
      <c r="D108" s="100" t="s">
        <v>76</v>
      </c>
      <c r="G108" s="15" t="s">
        <v>282</v>
      </c>
      <c r="H108" s="15">
        <f t="shared" si="45"/>
        <v>1</v>
      </c>
      <c r="I108" s="15" t="s">
        <v>282</v>
      </c>
      <c r="J108" s="15">
        <f t="shared" si="46"/>
        <v>0</v>
      </c>
      <c r="K108" s="15" t="s">
        <v>285</v>
      </c>
      <c r="L108" s="15">
        <f t="shared" si="47"/>
        <v>0</v>
      </c>
      <c r="M108" s="15" t="s">
        <v>12</v>
      </c>
      <c r="N108" s="15">
        <f t="shared" si="48"/>
        <v>0</v>
      </c>
      <c r="O108" s="15" t="s">
        <v>285</v>
      </c>
      <c r="P108" s="15">
        <f t="shared" si="49"/>
        <v>0</v>
      </c>
      <c r="Q108" s="15" t="s">
        <v>12</v>
      </c>
      <c r="R108" s="15">
        <f t="shared" si="50"/>
        <v>0</v>
      </c>
      <c r="S108" s="15" t="s">
        <v>12</v>
      </c>
      <c r="T108" s="15">
        <f t="shared" si="51"/>
        <v>0</v>
      </c>
      <c r="U108" s="15" t="s">
        <v>282</v>
      </c>
      <c r="V108" s="15">
        <f t="shared" si="52"/>
        <v>0</v>
      </c>
      <c r="W108" s="15" t="s">
        <v>283</v>
      </c>
      <c r="X108" s="15">
        <f t="shared" si="53"/>
        <v>1</v>
      </c>
      <c r="Y108" s="15" t="s">
        <v>282</v>
      </c>
      <c r="Z108" s="15">
        <f t="shared" si="54"/>
        <v>0</v>
      </c>
      <c r="AA108" s="15" t="s">
        <v>283</v>
      </c>
      <c r="AB108" s="15">
        <f t="shared" si="55"/>
        <v>1</v>
      </c>
      <c r="AC108" s="15" t="s">
        <v>283</v>
      </c>
      <c r="AD108" s="15">
        <f t="shared" si="56"/>
        <v>0</v>
      </c>
      <c r="AE108" s="15" t="s">
        <v>283</v>
      </c>
      <c r="AF108" s="15">
        <f t="shared" si="57"/>
        <v>0</v>
      </c>
      <c r="AG108" s="15" t="s">
        <v>282</v>
      </c>
      <c r="AH108" s="15">
        <f t="shared" si="58"/>
        <v>1</v>
      </c>
      <c r="AI108" s="15" t="s">
        <v>284</v>
      </c>
      <c r="AJ108" s="15">
        <f t="shared" si="59"/>
        <v>0</v>
      </c>
      <c r="AK108" s="15" t="s">
        <v>282</v>
      </c>
      <c r="AL108" s="15">
        <f t="shared" si="60"/>
        <v>0</v>
      </c>
      <c r="AM108" s="15" t="s">
        <v>12</v>
      </c>
      <c r="AN108" s="15">
        <f t="shared" si="61"/>
        <v>1</v>
      </c>
      <c r="AO108" s="15" t="s">
        <v>12</v>
      </c>
      <c r="AP108" s="15">
        <f t="shared" si="62"/>
        <v>0</v>
      </c>
      <c r="AQ108" s="15" t="s">
        <v>12</v>
      </c>
      <c r="AR108" s="15">
        <f t="shared" si="63"/>
        <v>1</v>
      </c>
      <c r="AS108" s="15" t="s">
        <v>12</v>
      </c>
      <c r="AT108" s="15">
        <f t="shared" si="64"/>
        <v>1</v>
      </c>
      <c r="AU108" s="15" t="s">
        <v>285</v>
      </c>
      <c r="AV108" s="15">
        <f t="shared" si="65"/>
        <v>0</v>
      </c>
      <c r="AW108" s="15" t="s">
        <v>285</v>
      </c>
      <c r="AX108" s="15">
        <f t="shared" si="66"/>
        <v>0</v>
      </c>
      <c r="AY108" s="15" t="s">
        <v>284</v>
      </c>
      <c r="AZ108" s="15">
        <f t="shared" si="67"/>
        <v>1</v>
      </c>
      <c r="BA108" s="15" t="s">
        <v>283</v>
      </c>
      <c r="BB108" s="15">
        <f t="shared" si="68"/>
        <v>0</v>
      </c>
      <c r="BC108" s="15" t="s">
        <v>12</v>
      </c>
      <c r="BD108" s="15">
        <f t="shared" si="69"/>
        <v>1</v>
      </c>
      <c r="BE108" s="15" t="s">
        <v>285</v>
      </c>
      <c r="BF108" s="15">
        <f t="shared" si="70"/>
        <v>0</v>
      </c>
      <c r="BG108" s="15" t="s">
        <v>12</v>
      </c>
      <c r="BH108" s="15">
        <f t="shared" si="71"/>
        <v>0</v>
      </c>
      <c r="BI108" s="15" t="s">
        <v>282</v>
      </c>
      <c r="BJ108" s="15">
        <f t="shared" si="72"/>
        <v>1</v>
      </c>
      <c r="BK108" s="15" t="s">
        <v>284</v>
      </c>
      <c r="BL108" s="15">
        <f t="shared" si="73"/>
        <v>0</v>
      </c>
      <c r="BM108" s="15" t="s">
        <v>12</v>
      </c>
      <c r="BN108" s="15">
        <f t="shared" si="74"/>
        <v>0</v>
      </c>
      <c r="BO108" s="15" t="s">
        <v>12</v>
      </c>
      <c r="BP108" s="15">
        <f t="shared" si="75"/>
        <v>1</v>
      </c>
      <c r="BQ108" s="15" t="s">
        <v>283</v>
      </c>
      <c r="BR108" s="15">
        <f t="shared" si="76"/>
        <v>1</v>
      </c>
      <c r="BS108" s="15" t="s">
        <v>283</v>
      </c>
      <c r="BT108" s="15">
        <f t="shared" si="77"/>
        <v>1</v>
      </c>
      <c r="BU108" s="15" t="s">
        <v>284</v>
      </c>
      <c r="BV108" s="15">
        <f t="shared" si="78"/>
        <v>0</v>
      </c>
      <c r="BW108" s="15" t="s">
        <v>285</v>
      </c>
      <c r="BX108" s="15">
        <f t="shared" si="79"/>
        <v>1</v>
      </c>
      <c r="BY108" s="15" t="s">
        <v>282</v>
      </c>
      <c r="BZ108" s="15">
        <f t="shared" si="80"/>
        <v>1</v>
      </c>
      <c r="CA108" s="15" t="s">
        <v>284</v>
      </c>
      <c r="CB108" s="15">
        <f t="shared" si="81"/>
        <v>1</v>
      </c>
      <c r="CC108" s="15" t="s">
        <v>285</v>
      </c>
      <c r="CD108" s="15">
        <f t="shared" si="82"/>
        <v>0</v>
      </c>
      <c r="CE108" s="15" t="s">
        <v>12</v>
      </c>
      <c r="CF108" s="15">
        <f t="shared" si="83"/>
        <v>1</v>
      </c>
      <c r="CG108" s="15" t="s">
        <v>284</v>
      </c>
      <c r="CH108" s="15">
        <f t="shared" si="84"/>
        <v>0</v>
      </c>
      <c r="CI108" s="15">
        <v>0</v>
      </c>
      <c r="CJ108" s="15">
        <v>8</v>
      </c>
      <c r="CK108" s="15">
        <v>1</v>
      </c>
      <c r="CL108" s="15">
        <v>0</v>
      </c>
      <c r="CM108" s="15">
        <v>3</v>
      </c>
      <c r="CN108" s="9">
        <f t="shared" si="86"/>
        <v>17</v>
      </c>
      <c r="CO108" s="15">
        <f t="shared" si="85"/>
        <v>23</v>
      </c>
      <c r="CP108" s="164">
        <f t="shared" si="87"/>
        <v>12</v>
      </c>
      <c r="CQ108" s="165">
        <f>CN108*'DATA GURU'!$C$30+CP108</f>
        <v>41.75</v>
      </c>
      <c r="CR108" s="220" t="str">
        <f>IF(CQ108&gt;='DATA GURU'!$C$20+20,"BAIK SEKALI",IF(CQ108&gt;='DATA GURU'!$C$20,"BAIK ",IF(CQ108&gt;='DATA GURU'!$C$20-10,"CUKUP",IF(CQ108&gt;='DATA GURU'!$C$20-20,"KURANG",IF(CQ108&lt;='DATA GURU'!$C$20-20,"KURANG SEKALI")))))</f>
        <v>KURANG</v>
      </c>
      <c r="CS108" s="15">
        <v>10</v>
      </c>
    </row>
    <row r="109" spans="1:97" x14ac:dyDescent="0.25">
      <c r="A109" s="1">
        <v>94</v>
      </c>
      <c r="B109" s="167" t="s">
        <v>254</v>
      </c>
      <c r="C109" s="99" t="s">
        <v>75</v>
      </c>
      <c r="D109" s="100" t="s">
        <v>76</v>
      </c>
      <c r="G109" s="15" t="s">
        <v>285</v>
      </c>
      <c r="H109" s="15">
        <f t="shared" si="45"/>
        <v>0</v>
      </c>
      <c r="I109" s="15" t="s">
        <v>12</v>
      </c>
      <c r="J109" s="15">
        <f t="shared" si="46"/>
        <v>0</v>
      </c>
      <c r="K109" s="15" t="s">
        <v>283</v>
      </c>
      <c r="L109" s="15">
        <f t="shared" si="47"/>
        <v>0</v>
      </c>
      <c r="M109" s="15" t="s">
        <v>282</v>
      </c>
      <c r="N109" s="15">
        <f t="shared" si="48"/>
        <v>1</v>
      </c>
      <c r="O109" s="15" t="s">
        <v>284</v>
      </c>
      <c r="P109" s="15">
        <f t="shared" si="49"/>
        <v>0</v>
      </c>
      <c r="Q109" s="15" t="s">
        <v>282</v>
      </c>
      <c r="R109" s="15">
        <f t="shared" si="50"/>
        <v>1</v>
      </c>
      <c r="S109" s="15" t="s">
        <v>284</v>
      </c>
      <c r="T109" s="15">
        <f t="shared" si="51"/>
        <v>0</v>
      </c>
      <c r="U109" s="15" t="s">
        <v>282</v>
      </c>
      <c r="V109" s="15">
        <f t="shared" si="52"/>
        <v>0</v>
      </c>
      <c r="W109" s="15" t="s">
        <v>282</v>
      </c>
      <c r="X109" s="15">
        <f t="shared" si="53"/>
        <v>0</v>
      </c>
      <c r="Y109" s="15" t="s">
        <v>282</v>
      </c>
      <c r="Z109" s="15">
        <f t="shared" si="54"/>
        <v>0</v>
      </c>
      <c r="AA109" s="15" t="s">
        <v>283</v>
      </c>
      <c r="AB109" s="15">
        <f t="shared" si="55"/>
        <v>1</v>
      </c>
      <c r="AC109" s="15" t="s">
        <v>282</v>
      </c>
      <c r="AD109" s="15">
        <f t="shared" si="56"/>
        <v>1</v>
      </c>
      <c r="AE109" s="15" t="s">
        <v>282</v>
      </c>
      <c r="AF109" s="15">
        <f t="shared" si="57"/>
        <v>0</v>
      </c>
      <c r="AG109" s="15" t="s">
        <v>282</v>
      </c>
      <c r="AH109" s="15">
        <f t="shared" si="58"/>
        <v>1</v>
      </c>
      <c r="AI109" s="15" t="s">
        <v>285</v>
      </c>
      <c r="AJ109" s="15">
        <f t="shared" si="59"/>
        <v>1</v>
      </c>
      <c r="AK109" s="15" t="s">
        <v>284</v>
      </c>
      <c r="AL109" s="15">
        <f t="shared" si="60"/>
        <v>1</v>
      </c>
      <c r="AM109" s="15" t="s">
        <v>12</v>
      </c>
      <c r="AN109" s="15">
        <f t="shared" si="61"/>
        <v>1</v>
      </c>
      <c r="AO109" s="15" t="s">
        <v>12</v>
      </c>
      <c r="AP109" s="15">
        <f t="shared" si="62"/>
        <v>0</v>
      </c>
      <c r="AQ109" s="15" t="s">
        <v>12</v>
      </c>
      <c r="AR109" s="15">
        <f t="shared" si="63"/>
        <v>1</v>
      </c>
      <c r="AS109" s="15" t="s">
        <v>285</v>
      </c>
      <c r="AT109" s="15">
        <f t="shared" si="64"/>
        <v>0</v>
      </c>
      <c r="AU109" s="15" t="s">
        <v>12</v>
      </c>
      <c r="AV109" s="15">
        <f t="shared" si="65"/>
        <v>1</v>
      </c>
      <c r="AW109" s="15" t="s">
        <v>12</v>
      </c>
      <c r="AX109" s="15">
        <f t="shared" si="66"/>
        <v>1</v>
      </c>
      <c r="AY109" s="15" t="s">
        <v>283</v>
      </c>
      <c r="AZ109" s="15">
        <f t="shared" si="67"/>
        <v>0</v>
      </c>
      <c r="BA109" s="15" t="s">
        <v>284</v>
      </c>
      <c r="BB109" s="15">
        <f t="shared" si="68"/>
        <v>1</v>
      </c>
      <c r="BC109" s="15" t="s">
        <v>12</v>
      </c>
      <c r="BD109" s="15">
        <f t="shared" si="69"/>
        <v>1</v>
      </c>
      <c r="BE109" s="15" t="s">
        <v>284</v>
      </c>
      <c r="BF109" s="15">
        <f t="shared" si="70"/>
        <v>1</v>
      </c>
      <c r="BG109" s="15" t="s">
        <v>285</v>
      </c>
      <c r="BH109" s="15">
        <f t="shared" si="71"/>
        <v>1</v>
      </c>
      <c r="BI109" s="15" t="s">
        <v>12</v>
      </c>
      <c r="BJ109" s="15">
        <f t="shared" si="72"/>
        <v>0</v>
      </c>
      <c r="BK109" s="15" t="s">
        <v>284</v>
      </c>
      <c r="BL109" s="15">
        <f t="shared" si="73"/>
        <v>0</v>
      </c>
      <c r="BM109" s="15" t="s">
        <v>284</v>
      </c>
      <c r="BN109" s="15">
        <f t="shared" si="74"/>
        <v>1</v>
      </c>
      <c r="BO109" s="15" t="s">
        <v>285</v>
      </c>
      <c r="BP109" s="15">
        <f t="shared" si="75"/>
        <v>0</v>
      </c>
      <c r="BQ109" s="15" t="s">
        <v>283</v>
      </c>
      <c r="BR109" s="15">
        <f t="shared" si="76"/>
        <v>1</v>
      </c>
      <c r="BS109" s="15" t="s">
        <v>283</v>
      </c>
      <c r="BT109" s="15">
        <f t="shared" si="77"/>
        <v>1</v>
      </c>
      <c r="BU109" s="15" t="s">
        <v>12</v>
      </c>
      <c r="BV109" s="15">
        <f t="shared" si="78"/>
        <v>1</v>
      </c>
      <c r="BW109" s="15" t="s">
        <v>282</v>
      </c>
      <c r="BX109" s="15">
        <f t="shared" si="79"/>
        <v>0</v>
      </c>
      <c r="BY109" s="15" t="s">
        <v>283</v>
      </c>
      <c r="BZ109" s="15">
        <f t="shared" si="80"/>
        <v>0</v>
      </c>
      <c r="CA109" s="15" t="s">
        <v>283</v>
      </c>
      <c r="CB109" s="15">
        <f t="shared" si="81"/>
        <v>0</v>
      </c>
      <c r="CC109" s="15" t="s">
        <v>285</v>
      </c>
      <c r="CD109" s="15">
        <f t="shared" si="82"/>
        <v>0</v>
      </c>
      <c r="CE109" s="15" t="s">
        <v>12</v>
      </c>
      <c r="CF109" s="15">
        <f t="shared" si="83"/>
        <v>1</v>
      </c>
      <c r="CG109" s="15" t="s">
        <v>12</v>
      </c>
      <c r="CH109" s="15">
        <f t="shared" si="84"/>
        <v>1</v>
      </c>
      <c r="CI109" s="15">
        <v>3</v>
      </c>
      <c r="CJ109" s="15">
        <v>8</v>
      </c>
      <c r="CK109" s="15">
        <v>2</v>
      </c>
      <c r="CL109" s="15">
        <v>1</v>
      </c>
      <c r="CM109" s="15">
        <v>0</v>
      </c>
      <c r="CN109" s="9">
        <f t="shared" si="86"/>
        <v>21</v>
      </c>
      <c r="CO109" s="15">
        <f t="shared" si="85"/>
        <v>19</v>
      </c>
      <c r="CP109" s="164">
        <f t="shared" si="87"/>
        <v>14</v>
      </c>
      <c r="CQ109" s="165">
        <f>CN109*'DATA GURU'!$C$30+CP109</f>
        <v>50.75</v>
      </c>
      <c r="CR109" s="220" t="str">
        <f>IF(CQ109&gt;='DATA GURU'!$C$20+20,"BAIK SEKALI",IF(CQ109&gt;='DATA GURU'!$C$20,"BAIK ",IF(CQ109&gt;='DATA GURU'!$C$20-10,"CUKUP",IF(CQ109&gt;='DATA GURU'!$C$20-20,"KURANG",IF(CQ109&lt;='DATA GURU'!$C$20-20,"KURANG SEKALI")))))</f>
        <v>CUKUP</v>
      </c>
      <c r="CS109" s="15">
        <v>10</v>
      </c>
    </row>
    <row r="110" spans="1:97" x14ac:dyDescent="0.25">
      <c r="A110" s="3">
        <v>95</v>
      </c>
      <c r="B110" s="169" t="s">
        <v>255</v>
      </c>
      <c r="C110" s="99" t="s">
        <v>75</v>
      </c>
      <c r="D110" s="100" t="s">
        <v>76</v>
      </c>
      <c r="G110" s="15" t="s">
        <v>282</v>
      </c>
      <c r="H110" s="15">
        <f t="shared" si="45"/>
        <v>1</v>
      </c>
      <c r="I110" s="15" t="s">
        <v>282</v>
      </c>
      <c r="J110" s="15">
        <f t="shared" si="46"/>
        <v>0</v>
      </c>
      <c r="K110" s="15" t="s">
        <v>285</v>
      </c>
      <c r="L110" s="15">
        <f t="shared" si="47"/>
        <v>0</v>
      </c>
      <c r="M110" s="15" t="s">
        <v>284</v>
      </c>
      <c r="N110" s="15">
        <f t="shared" si="48"/>
        <v>0</v>
      </c>
      <c r="O110" s="15" t="s">
        <v>283</v>
      </c>
      <c r="P110" s="15">
        <f t="shared" si="49"/>
        <v>0</v>
      </c>
      <c r="Q110" s="15" t="s">
        <v>285</v>
      </c>
      <c r="R110" s="15">
        <f t="shared" si="50"/>
        <v>0</v>
      </c>
      <c r="S110" s="15" t="s">
        <v>285</v>
      </c>
      <c r="T110" s="15">
        <f t="shared" si="51"/>
        <v>1</v>
      </c>
      <c r="U110" s="15" t="s">
        <v>285</v>
      </c>
      <c r="V110" s="15">
        <f t="shared" si="52"/>
        <v>1</v>
      </c>
      <c r="W110" s="15" t="s">
        <v>282</v>
      </c>
      <c r="X110" s="15">
        <f t="shared" si="53"/>
        <v>0</v>
      </c>
      <c r="Y110" s="15" t="s">
        <v>284</v>
      </c>
      <c r="Z110" s="15">
        <f t="shared" si="54"/>
        <v>1</v>
      </c>
      <c r="AA110" s="15" t="s">
        <v>283</v>
      </c>
      <c r="AB110" s="15">
        <f t="shared" si="55"/>
        <v>1</v>
      </c>
      <c r="AC110" s="15" t="s">
        <v>282</v>
      </c>
      <c r="AD110" s="15">
        <f t="shared" si="56"/>
        <v>1</v>
      </c>
      <c r="AE110" s="15" t="s">
        <v>282</v>
      </c>
      <c r="AF110" s="15">
        <f t="shared" si="57"/>
        <v>0</v>
      </c>
      <c r="AG110" s="15" t="s">
        <v>282</v>
      </c>
      <c r="AH110" s="15">
        <f t="shared" si="58"/>
        <v>1</v>
      </c>
      <c r="AI110" s="15" t="s">
        <v>285</v>
      </c>
      <c r="AJ110" s="15">
        <f t="shared" si="59"/>
        <v>1</v>
      </c>
      <c r="AK110" s="15" t="s">
        <v>283</v>
      </c>
      <c r="AL110" s="15">
        <f t="shared" si="60"/>
        <v>0</v>
      </c>
      <c r="AM110" s="15" t="s">
        <v>12</v>
      </c>
      <c r="AN110" s="15">
        <f t="shared" si="61"/>
        <v>1</v>
      </c>
      <c r="AO110" s="15" t="s">
        <v>282</v>
      </c>
      <c r="AP110" s="15">
        <f t="shared" si="62"/>
        <v>0</v>
      </c>
      <c r="AQ110" s="15" t="s">
        <v>12</v>
      </c>
      <c r="AR110" s="15">
        <f t="shared" si="63"/>
        <v>1</v>
      </c>
      <c r="AS110" s="15" t="s">
        <v>12</v>
      </c>
      <c r="AT110" s="15">
        <f t="shared" si="64"/>
        <v>1</v>
      </c>
      <c r="AU110" s="15" t="s">
        <v>12</v>
      </c>
      <c r="AV110" s="15">
        <f t="shared" si="65"/>
        <v>1</v>
      </c>
      <c r="AW110" s="15" t="s">
        <v>12</v>
      </c>
      <c r="AX110" s="15">
        <f t="shared" si="66"/>
        <v>1</v>
      </c>
      <c r="AY110" s="15" t="s">
        <v>284</v>
      </c>
      <c r="AZ110" s="15">
        <f t="shared" si="67"/>
        <v>1</v>
      </c>
      <c r="BA110" s="15" t="s">
        <v>284</v>
      </c>
      <c r="BB110" s="15">
        <f t="shared" si="68"/>
        <v>1</v>
      </c>
      <c r="BC110" s="15" t="s">
        <v>12</v>
      </c>
      <c r="BD110" s="15">
        <f t="shared" si="69"/>
        <v>1</v>
      </c>
      <c r="BE110" s="15" t="s">
        <v>285</v>
      </c>
      <c r="BF110" s="15">
        <f t="shared" si="70"/>
        <v>0</v>
      </c>
      <c r="BG110" s="15" t="s">
        <v>285</v>
      </c>
      <c r="BH110" s="15">
        <f t="shared" si="71"/>
        <v>1</v>
      </c>
      <c r="BI110" s="15" t="s">
        <v>285</v>
      </c>
      <c r="BJ110" s="15">
        <f t="shared" si="72"/>
        <v>0</v>
      </c>
      <c r="BK110" s="15" t="s">
        <v>284</v>
      </c>
      <c r="BL110" s="15">
        <f t="shared" si="73"/>
        <v>0</v>
      </c>
      <c r="BM110" s="15" t="s">
        <v>284</v>
      </c>
      <c r="BN110" s="15">
        <f t="shared" si="74"/>
        <v>1</v>
      </c>
      <c r="BO110" s="15" t="s">
        <v>12</v>
      </c>
      <c r="BP110" s="15">
        <f t="shared" si="75"/>
        <v>1</v>
      </c>
      <c r="BQ110" s="15" t="s">
        <v>283</v>
      </c>
      <c r="BR110" s="15">
        <f t="shared" si="76"/>
        <v>1</v>
      </c>
      <c r="BS110" s="15" t="s">
        <v>283</v>
      </c>
      <c r="BT110" s="15">
        <f t="shared" si="77"/>
        <v>1</v>
      </c>
      <c r="BU110" s="15" t="s">
        <v>12</v>
      </c>
      <c r="BV110" s="15">
        <f t="shared" si="78"/>
        <v>1</v>
      </c>
      <c r="BW110" s="15" t="s">
        <v>282</v>
      </c>
      <c r="BX110" s="15">
        <f t="shared" si="79"/>
        <v>0</v>
      </c>
      <c r="BY110" s="15" t="s">
        <v>282</v>
      </c>
      <c r="BZ110" s="15">
        <f t="shared" si="80"/>
        <v>1</v>
      </c>
      <c r="CA110" s="15" t="s">
        <v>285</v>
      </c>
      <c r="CB110" s="15">
        <f t="shared" si="81"/>
        <v>0</v>
      </c>
      <c r="CC110" s="15" t="s">
        <v>284</v>
      </c>
      <c r="CD110" s="15">
        <f t="shared" si="82"/>
        <v>0</v>
      </c>
      <c r="CE110" s="15" t="s">
        <v>12</v>
      </c>
      <c r="CF110" s="15">
        <f t="shared" si="83"/>
        <v>1</v>
      </c>
      <c r="CG110" s="15" t="s">
        <v>12</v>
      </c>
      <c r="CH110" s="15">
        <f t="shared" si="84"/>
        <v>1</v>
      </c>
      <c r="CI110" s="15">
        <v>5</v>
      </c>
      <c r="CJ110" s="15">
        <v>8</v>
      </c>
      <c r="CK110" s="15">
        <v>3</v>
      </c>
      <c r="CL110" s="15">
        <v>2</v>
      </c>
      <c r="CM110" s="15">
        <v>6</v>
      </c>
      <c r="CN110" s="9">
        <f t="shared" si="86"/>
        <v>25</v>
      </c>
      <c r="CO110" s="15">
        <f t="shared" si="85"/>
        <v>15</v>
      </c>
      <c r="CP110" s="164">
        <f t="shared" si="87"/>
        <v>24</v>
      </c>
      <c r="CQ110" s="165">
        <f>CN110*'DATA GURU'!$C$30+CP110</f>
        <v>67.75</v>
      </c>
      <c r="CR110" s="220" t="str">
        <f>IF(CQ110&gt;='DATA GURU'!$C$20+20,"BAIK SEKALI",IF(CQ110&gt;='DATA GURU'!$C$20,"BAIK ",IF(CQ110&gt;='DATA GURU'!$C$20-10,"CUKUP",IF(CQ110&gt;='DATA GURU'!$C$20-20,"KURANG",IF(CQ110&lt;='DATA GURU'!$C$20-20,"KURANG SEKALI")))))</f>
        <v xml:space="preserve">BAIK </v>
      </c>
      <c r="CS110" s="15">
        <v>10</v>
      </c>
    </row>
    <row r="111" spans="1:97" x14ac:dyDescent="0.25">
      <c r="A111" s="1">
        <v>96</v>
      </c>
      <c r="B111" s="167" t="s">
        <v>256</v>
      </c>
      <c r="C111" s="99" t="s">
        <v>75</v>
      </c>
      <c r="D111" s="100" t="s">
        <v>76</v>
      </c>
      <c r="G111" s="15" t="s">
        <v>282</v>
      </c>
      <c r="H111" s="15">
        <f t="shared" si="45"/>
        <v>1</v>
      </c>
      <c r="I111" s="15" t="s">
        <v>282</v>
      </c>
      <c r="J111" s="15">
        <f t="shared" si="46"/>
        <v>0</v>
      </c>
      <c r="K111" s="15" t="s">
        <v>283</v>
      </c>
      <c r="L111" s="15">
        <f t="shared" si="47"/>
        <v>0</v>
      </c>
      <c r="M111" s="15" t="s">
        <v>282</v>
      </c>
      <c r="N111" s="15">
        <f t="shared" si="48"/>
        <v>1</v>
      </c>
      <c r="O111" s="15" t="s">
        <v>284</v>
      </c>
      <c r="P111" s="15">
        <f t="shared" si="49"/>
        <v>0</v>
      </c>
      <c r="Q111" s="15" t="s">
        <v>282</v>
      </c>
      <c r="R111" s="15">
        <f t="shared" si="50"/>
        <v>1</v>
      </c>
      <c r="S111" s="15" t="s">
        <v>285</v>
      </c>
      <c r="T111" s="15">
        <f t="shared" si="51"/>
        <v>1</v>
      </c>
      <c r="U111" s="15" t="s">
        <v>285</v>
      </c>
      <c r="V111" s="15">
        <f t="shared" si="52"/>
        <v>1</v>
      </c>
      <c r="W111" s="15" t="s">
        <v>282</v>
      </c>
      <c r="X111" s="15">
        <f t="shared" si="53"/>
        <v>0</v>
      </c>
      <c r="Y111" s="15" t="s">
        <v>284</v>
      </c>
      <c r="Z111" s="15">
        <f t="shared" si="54"/>
        <v>1</v>
      </c>
      <c r="AA111" s="15" t="s">
        <v>283</v>
      </c>
      <c r="AB111" s="15">
        <f t="shared" si="55"/>
        <v>1</v>
      </c>
      <c r="AC111" s="15" t="s">
        <v>282</v>
      </c>
      <c r="AD111" s="15">
        <f t="shared" si="56"/>
        <v>1</v>
      </c>
      <c r="AE111" s="15" t="s">
        <v>282</v>
      </c>
      <c r="AF111" s="15">
        <f t="shared" si="57"/>
        <v>0</v>
      </c>
      <c r="AG111" s="15" t="s">
        <v>282</v>
      </c>
      <c r="AH111" s="15">
        <f t="shared" si="58"/>
        <v>1</v>
      </c>
      <c r="AI111" s="15" t="s">
        <v>285</v>
      </c>
      <c r="AJ111" s="15">
        <f t="shared" si="59"/>
        <v>1</v>
      </c>
      <c r="AK111" s="15" t="s">
        <v>283</v>
      </c>
      <c r="AL111" s="15">
        <f t="shared" si="60"/>
        <v>0</v>
      </c>
      <c r="AM111" s="15" t="s">
        <v>12</v>
      </c>
      <c r="AN111" s="15">
        <f t="shared" si="61"/>
        <v>1</v>
      </c>
      <c r="AO111" s="15" t="s">
        <v>282</v>
      </c>
      <c r="AP111" s="15">
        <f t="shared" si="62"/>
        <v>0</v>
      </c>
      <c r="AQ111" s="15" t="s">
        <v>12</v>
      </c>
      <c r="AR111" s="15">
        <f t="shared" si="63"/>
        <v>1</v>
      </c>
      <c r="AS111" s="15" t="s">
        <v>12</v>
      </c>
      <c r="AT111" s="15">
        <f t="shared" si="64"/>
        <v>1</v>
      </c>
      <c r="AU111" s="15" t="s">
        <v>12</v>
      </c>
      <c r="AV111" s="15">
        <f t="shared" si="65"/>
        <v>1</v>
      </c>
      <c r="AW111" s="15" t="s">
        <v>12</v>
      </c>
      <c r="AX111" s="15">
        <f t="shared" si="66"/>
        <v>1</v>
      </c>
      <c r="AY111" s="15" t="s">
        <v>284</v>
      </c>
      <c r="AZ111" s="15">
        <f t="shared" si="67"/>
        <v>1</v>
      </c>
      <c r="BA111" s="15" t="s">
        <v>284</v>
      </c>
      <c r="BB111" s="15">
        <f t="shared" si="68"/>
        <v>1</v>
      </c>
      <c r="BC111" s="15" t="s">
        <v>12</v>
      </c>
      <c r="BD111" s="15">
        <f t="shared" si="69"/>
        <v>1</v>
      </c>
      <c r="BE111" s="15" t="s">
        <v>284</v>
      </c>
      <c r="BF111" s="15">
        <f t="shared" si="70"/>
        <v>1</v>
      </c>
      <c r="BG111" s="15" t="s">
        <v>285</v>
      </c>
      <c r="BH111" s="15">
        <f t="shared" si="71"/>
        <v>1</v>
      </c>
      <c r="BI111" s="15" t="s">
        <v>283</v>
      </c>
      <c r="BJ111" s="15">
        <f t="shared" si="72"/>
        <v>0</v>
      </c>
      <c r="BK111" s="15" t="s">
        <v>284</v>
      </c>
      <c r="BL111" s="15">
        <f t="shared" si="73"/>
        <v>0</v>
      </c>
      <c r="BM111" s="15" t="s">
        <v>284</v>
      </c>
      <c r="BN111" s="15">
        <f t="shared" si="74"/>
        <v>1</v>
      </c>
      <c r="BO111" s="15" t="s">
        <v>12</v>
      </c>
      <c r="BP111" s="15">
        <f t="shared" si="75"/>
        <v>1</v>
      </c>
      <c r="BQ111" s="15" t="s">
        <v>283</v>
      </c>
      <c r="BR111" s="15">
        <f t="shared" si="76"/>
        <v>1</v>
      </c>
      <c r="BS111" s="15" t="s">
        <v>283</v>
      </c>
      <c r="BT111" s="15">
        <f t="shared" si="77"/>
        <v>1</v>
      </c>
      <c r="BU111" s="15" t="s">
        <v>12</v>
      </c>
      <c r="BV111" s="15">
        <f t="shared" si="78"/>
        <v>1</v>
      </c>
      <c r="BW111" s="15" t="s">
        <v>282</v>
      </c>
      <c r="BX111" s="15">
        <f t="shared" si="79"/>
        <v>0</v>
      </c>
      <c r="BY111" s="15" t="s">
        <v>282</v>
      </c>
      <c r="BZ111" s="15">
        <f t="shared" si="80"/>
        <v>1</v>
      </c>
      <c r="CA111" s="15" t="s">
        <v>284</v>
      </c>
      <c r="CB111" s="15">
        <f t="shared" si="81"/>
        <v>1</v>
      </c>
      <c r="CC111" s="15" t="s">
        <v>284</v>
      </c>
      <c r="CD111" s="15">
        <f t="shared" si="82"/>
        <v>0</v>
      </c>
      <c r="CE111" s="15" t="s">
        <v>12</v>
      </c>
      <c r="CF111" s="15">
        <f t="shared" si="83"/>
        <v>1</v>
      </c>
      <c r="CG111" s="15" t="s">
        <v>12</v>
      </c>
      <c r="CH111" s="15">
        <f t="shared" si="84"/>
        <v>1</v>
      </c>
      <c r="CI111" s="15">
        <v>4</v>
      </c>
      <c r="CJ111" s="15">
        <v>5</v>
      </c>
      <c r="CK111" s="15">
        <v>2</v>
      </c>
      <c r="CL111" s="15">
        <v>1</v>
      </c>
      <c r="CM111" s="15">
        <v>5</v>
      </c>
      <c r="CN111" s="9">
        <f t="shared" si="86"/>
        <v>29</v>
      </c>
      <c r="CO111" s="15">
        <f t="shared" si="85"/>
        <v>11</v>
      </c>
      <c r="CP111" s="164">
        <f t="shared" si="87"/>
        <v>17</v>
      </c>
      <c r="CQ111" s="165">
        <f>CN111*'DATA GURU'!$C$30+CP111</f>
        <v>67.75</v>
      </c>
      <c r="CR111" s="220" t="str">
        <f>IF(CQ111&gt;='DATA GURU'!$C$20+20,"BAIK SEKALI",IF(CQ111&gt;='DATA GURU'!$C$20,"BAIK ",IF(CQ111&gt;='DATA GURU'!$C$20-10,"CUKUP",IF(CQ111&gt;='DATA GURU'!$C$20-20,"KURANG",IF(CQ111&lt;='DATA GURU'!$C$20-20,"KURANG SEKALI")))))</f>
        <v xml:space="preserve">BAIK </v>
      </c>
      <c r="CS111" s="15">
        <v>10</v>
      </c>
    </row>
    <row r="112" spans="1:97" x14ac:dyDescent="0.25">
      <c r="A112" s="3">
        <v>97</v>
      </c>
      <c r="B112" s="167" t="s">
        <v>257</v>
      </c>
      <c r="C112" s="99" t="s">
        <v>75</v>
      </c>
      <c r="D112" s="100" t="s">
        <v>76</v>
      </c>
      <c r="G112" s="15" t="s">
        <v>282</v>
      </c>
      <c r="H112" s="15">
        <f t="shared" si="45"/>
        <v>1</v>
      </c>
      <c r="I112" s="15" t="s">
        <v>282</v>
      </c>
      <c r="J112" s="15">
        <f t="shared" si="46"/>
        <v>0</v>
      </c>
      <c r="K112" s="15" t="s">
        <v>283</v>
      </c>
      <c r="L112" s="15">
        <f t="shared" si="47"/>
        <v>0</v>
      </c>
      <c r="M112" s="15" t="s">
        <v>282</v>
      </c>
      <c r="N112" s="15">
        <f t="shared" si="48"/>
        <v>1</v>
      </c>
      <c r="O112" s="15" t="s">
        <v>12</v>
      </c>
      <c r="P112" s="15">
        <f t="shared" si="49"/>
        <v>1</v>
      </c>
      <c r="Q112" s="15" t="s">
        <v>284</v>
      </c>
      <c r="R112" s="15">
        <f t="shared" si="50"/>
        <v>0</v>
      </c>
      <c r="S112" s="15" t="s">
        <v>12</v>
      </c>
      <c r="T112" s="15">
        <f t="shared" si="51"/>
        <v>0</v>
      </c>
      <c r="U112" s="15" t="s">
        <v>282</v>
      </c>
      <c r="V112" s="15">
        <f t="shared" si="52"/>
        <v>0</v>
      </c>
      <c r="W112" s="15" t="s">
        <v>12</v>
      </c>
      <c r="X112" s="15">
        <f t="shared" si="53"/>
        <v>0</v>
      </c>
      <c r="Y112" s="15" t="s">
        <v>284</v>
      </c>
      <c r="Z112" s="15">
        <f t="shared" si="54"/>
        <v>1</v>
      </c>
      <c r="AA112" s="15" t="s">
        <v>283</v>
      </c>
      <c r="AB112" s="15">
        <f t="shared" si="55"/>
        <v>1</v>
      </c>
      <c r="AC112" s="15" t="s">
        <v>282</v>
      </c>
      <c r="AD112" s="15">
        <f t="shared" si="56"/>
        <v>1</v>
      </c>
      <c r="AE112" s="15" t="s">
        <v>282</v>
      </c>
      <c r="AF112" s="15">
        <f t="shared" si="57"/>
        <v>0</v>
      </c>
      <c r="AG112" s="15" t="s">
        <v>282</v>
      </c>
      <c r="AH112" s="15">
        <f t="shared" si="58"/>
        <v>1</v>
      </c>
      <c r="AI112" s="15" t="s">
        <v>285</v>
      </c>
      <c r="AJ112" s="15">
        <f t="shared" si="59"/>
        <v>1</v>
      </c>
      <c r="AK112" s="15" t="s">
        <v>283</v>
      </c>
      <c r="AL112" s="15">
        <f t="shared" si="60"/>
        <v>0</v>
      </c>
      <c r="AM112" s="15" t="s">
        <v>12</v>
      </c>
      <c r="AN112" s="15">
        <f t="shared" si="61"/>
        <v>1</v>
      </c>
      <c r="AO112" s="15" t="s">
        <v>12</v>
      </c>
      <c r="AP112" s="15">
        <f t="shared" si="62"/>
        <v>0</v>
      </c>
      <c r="AQ112" s="15" t="s">
        <v>12</v>
      </c>
      <c r="AR112" s="15">
        <f t="shared" si="63"/>
        <v>1</v>
      </c>
      <c r="AS112" s="15" t="s">
        <v>284</v>
      </c>
      <c r="AT112" s="15">
        <f t="shared" si="64"/>
        <v>0</v>
      </c>
      <c r="AU112" s="15" t="s">
        <v>284</v>
      </c>
      <c r="AV112" s="15">
        <f t="shared" si="65"/>
        <v>0</v>
      </c>
      <c r="AW112" s="15" t="s">
        <v>12</v>
      </c>
      <c r="AX112" s="15">
        <f t="shared" si="66"/>
        <v>1</v>
      </c>
      <c r="AY112" s="15" t="s">
        <v>284</v>
      </c>
      <c r="AZ112" s="15">
        <f t="shared" si="67"/>
        <v>1</v>
      </c>
      <c r="BA112" s="15" t="s">
        <v>282</v>
      </c>
      <c r="BB112" s="15">
        <f t="shared" si="68"/>
        <v>0</v>
      </c>
      <c r="BC112" s="15" t="s">
        <v>282</v>
      </c>
      <c r="BD112" s="15">
        <f t="shared" si="69"/>
        <v>0</v>
      </c>
      <c r="BE112" s="15" t="s">
        <v>284</v>
      </c>
      <c r="BF112" s="15">
        <f t="shared" si="70"/>
        <v>1</v>
      </c>
      <c r="BG112" s="15" t="s">
        <v>12</v>
      </c>
      <c r="BH112" s="15">
        <f t="shared" si="71"/>
        <v>0</v>
      </c>
      <c r="BI112" s="15" t="s">
        <v>285</v>
      </c>
      <c r="BJ112" s="15">
        <f t="shared" si="72"/>
        <v>0</v>
      </c>
      <c r="BK112" s="15" t="s">
        <v>284</v>
      </c>
      <c r="BL112" s="15">
        <f t="shared" si="73"/>
        <v>0</v>
      </c>
      <c r="BM112" s="15" t="s">
        <v>12</v>
      </c>
      <c r="BN112" s="15">
        <f t="shared" si="74"/>
        <v>0</v>
      </c>
      <c r="BO112" s="15" t="s">
        <v>12</v>
      </c>
      <c r="BP112" s="15">
        <f t="shared" si="75"/>
        <v>1</v>
      </c>
      <c r="BQ112" s="15" t="s">
        <v>12</v>
      </c>
      <c r="BR112" s="15">
        <f t="shared" si="76"/>
        <v>0</v>
      </c>
      <c r="BS112" s="15" t="s">
        <v>283</v>
      </c>
      <c r="BT112" s="15">
        <f t="shared" si="77"/>
        <v>1</v>
      </c>
      <c r="BU112" s="15" t="s">
        <v>282</v>
      </c>
      <c r="BV112" s="15">
        <f t="shared" si="78"/>
        <v>0</v>
      </c>
      <c r="BW112" s="15" t="s">
        <v>12</v>
      </c>
      <c r="BX112" s="15">
        <f t="shared" si="79"/>
        <v>0</v>
      </c>
      <c r="BY112" s="15" t="s">
        <v>284</v>
      </c>
      <c r="BZ112" s="15">
        <f t="shared" si="80"/>
        <v>0</v>
      </c>
      <c r="CA112" s="15" t="s">
        <v>283</v>
      </c>
      <c r="CB112" s="15">
        <f t="shared" si="81"/>
        <v>0</v>
      </c>
      <c r="CC112" s="15" t="s">
        <v>12</v>
      </c>
      <c r="CD112" s="15">
        <f t="shared" si="82"/>
        <v>0</v>
      </c>
      <c r="CE112" s="15" t="s">
        <v>12</v>
      </c>
      <c r="CF112" s="15">
        <f t="shared" si="83"/>
        <v>1</v>
      </c>
      <c r="CG112" s="15" t="s">
        <v>284</v>
      </c>
      <c r="CH112" s="15">
        <f t="shared" si="84"/>
        <v>0</v>
      </c>
      <c r="CI112" s="15">
        <v>4</v>
      </c>
      <c r="CJ112" s="15">
        <v>4</v>
      </c>
      <c r="CK112" s="15">
        <v>3</v>
      </c>
      <c r="CL112" s="15">
        <v>1</v>
      </c>
      <c r="CM112" s="15">
        <v>3</v>
      </c>
      <c r="CN112" s="9">
        <f t="shared" si="86"/>
        <v>16</v>
      </c>
      <c r="CO112" s="15">
        <f t="shared" si="85"/>
        <v>24</v>
      </c>
      <c r="CP112" s="164">
        <f t="shared" si="87"/>
        <v>15</v>
      </c>
      <c r="CQ112" s="165">
        <f>CN112*'DATA GURU'!$C$30+CP112</f>
        <v>43</v>
      </c>
      <c r="CR112" s="220" t="str">
        <f>IF(CQ112&gt;='DATA GURU'!$C$20+20,"BAIK SEKALI",IF(CQ112&gt;='DATA GURU'!$C$20,"BAIK ",IF(CQ112&gt;='DATA GURU'!$C$20-10,"CUKUP",IF(CQ112&gt;='DATA GURU'!$C$20-20,"KURANG",IF(CQ112&lt;='DATA GURU'!$C$20-20,"KURANG SEKALI")))))</f>
        <v>KURANG</v>
      </c>
      <c r="CS112" s="15">
        <v>10</v>
      </c>
    </row>
    <row r="113" spans="1:97" x14ac:dyDescent="0.25">
      <c r="A113" s="1">
        <v>98</v>
      </c>
      <c r="B113" s="167" t="s">
        <v>258</v>
      </c>
      <c r="C113" s="99" t="s">
        <v>75</v>
      </c>
      <c r="D113" s="100" t="s">
        <v>76</v>
      </c>
      <c r="G113" s="15" t="s">
        <v>282</v>
      </c>
      <c r="H113" s="15">
        <f t="shared" si="45"/>
        <v>1</v>
      </c>
      <c r="I113" s="15" t="s">
        <v>284</v>
      </c>
      <c r="J113" s="15">
        <f t="shared" si="46"/>
        <v>0</v>
      </c>
      <c r="K113" s="15" t="s">
        <v>12</v>
      </c>
      <c r="L113" s="15">
        <f t="shared" si="47"/>
        <v>0</v>
      </c>
      <c r="M113" s="15" t="s">
        <v>283</v>
      </c>
      <c r="N113" s="15">
        <f t="shared" si="48"/>
        <v>0</v>
      </c>
      <c r="O113" s="15" t="s">
        <v>12</v>
      </c>
      <c r="P113" s="15">
        <f t="shared" si="49"/>
        <v>1</v>
      </c>
      <c r="Q113" s="15" t="s">
        <v>282</v>
      </c>
      <c r="R113" s="15">
        <f t="shared" si="50"/>
        <v>1</v>
      </c>
      <c r="S113" s="15" t="s">
        <v>284</v>
      </c>
      <c r="T113" s="15">
        <f t="shared" si="51"/>
        <v>0</v>
      </c>
      <c r="U113" s="15" t="s">
        <v>12</v>
      </c>
      <c r="V113" s="15">
        <f t="shared" si="52"/>
        <v>0</v>
      </c>
      <c r="W113" s="15" t="s">
        <v>283</v>
      </c>
      <c r="X113" s="15">
        <f t="shared" si="53"/>
        <v>1</v>
      </c>
      <c r="Y113" s="15" t="s">
        <v>12</v>
      </c>
      <c r="Z113" s="15">
        <f t="shared" si="54"/>
        <v>0</v>
      </c>
      <c r="AA113" s="15" t="s">
        <v>285</v>
      </c>
      <c r="AB113" s="15">
        <f t="shared" si="55"/>
        <v>0</v>
      </c>
      <c r="AC113" s="15" t="s">
        <v>285</v>
      </c>
      <c r="AD113" s="15">
        <f t="shared" si="56"/>
        <v>0</v>
      </c>
      <c r="AE113" s="15" t="s">
        <v>282</v>
      </c>
      <c r="AF113" s="15">
        <f t="shared" si="57"/>
        <v>0</v>
      </c>
      <c r="AG113" s="15" t="s">
        <v>285</v>
      </c>
      <c r="AH113" s="15">
        <f t="shared" si="58"/>
        <v>0</v>
      </c>
      <c r="AI113" s="15" t="s">
        <v>12</v>
      </c>
      <c r="AJ113" s="15">
        <f t="shared" si="59"/>
        <v>0</v>
      </c>
      <c r="AK113" s="15" t="s">
        <v>282</v>
      </c>
      <c r="AL113" s="15">
        <f t="shared" si="60"/>
        <v>0</v>
      </c>
      <c r="AM113" s="15" t="s">
        <v>284</v>
      </c>
      <c r="AN113" s="15">
        <f t="shared" si="61"/>
        <v>0</v>
      </c>
      <c r="AO113" s="15" t="s">
        <v>12</v>
      </c>
      <c r="AP113" s="15">
        <f t="shared" si="62"/>
        <v>0</v>
      </c>
      <c r="AQ113" s="15" t="s">
        <v>12</v>
      </c>
      <c r="AR113" s="15">
        <f t="shared" si="63"/>
        <v>1</v>
      </c>
      <c r="AS113" s="15" t="s">
        <v>283</v>
      </c>
      <c r="AT113" s="15">
        <f t="shared" si="64"/>
        <v>0</v>
      </c>
      <c r="AU113" s="15" t="s">
        <v>283</v>
      </c>
      <c r="AV113" s="15">
        <f t="shared" si="65"/>
        <v>0</v>
      </c>
      <c r="AW113" s="15" t="s">
        <v>284</v>
      </c>
      <c r="AX113" s="15">
        <f t="shared" si="66"/>
        <v>0</v>
      </c>
      <c r="AY113" s="15" t="s">
        <v>282</v>
      </c>
      <c r="AZ113" s="15">
        <f t="shared" si="67"/>
        <v>0</v>
      </c>
      <c r="BA113" s="15" t="s">
        <v>284</v>
      </c>
      <c r="BB113" s="15">
        <f t="shared" si="68"/>
        <v>1</v>
      </c>
      <c r="BC113" s="15" t="s">
        <v>283</v>
      </c>
      <c r="BD113" s="15">
        <f t="shared" si="69"/>
        <v>0</v>
      </c>
      <c r="BE113" s="15" t="s">
        <v>284</v>
      </c>
      <c r="BF113" s="15">
        <f t="shared" si="70"/>
        <v>1</v>
      </c>
      <c r="BG113" s="15" t="s">
        <v>285</v>
      </c>
      <c r="BH113" s="15">
        <f t="shared" si="71"/>
        <v>1</v>
      </c>
      <c r="BI113" s="15" t="s">
        <v>12</v>
      </c>
      <c r="BJ113" s="15">
        <f t="shared" si="72"/>
        <v>0</v>
      </c>
      <c r="BK113" s="15" t="s">
        <v>282</v>
      </c>
      <c r="BL113" s="15">
        <f t="shared" si="73"/>
        <v>0</v>
      </c>
      <c r="BM113" s="15" t="s">
        <v>12</v>
      </c>
      <c r="BN113" s="15">
        <f t="shared" si="74"/>
        <v>0</v>
      </c>
      <c r="BO113" s="15" t="s">
        <v>284</v>
      </c>
      <c r="BP113" s="15">
        <f t="shared" si="75"/>
        <v>0</v>
      </c>
      <c r="BQ113" s="15" t="s">
        <v>283</v>
      </c>
      <c r="BR113" s="15">
        <f t="shared" si="76"/>
        <v>1</v>
      </c>
      <c r="BS113" s="15" t="s">
        <v>283</v>
      </c>
      <c r="BT113" s="15">
        <f t="shared" si="77"/>
        <v>1</v>
      </c>
      <c r="BU113" s="15" t="s">
        <v>12</v>
      </c>
      <c r="BV113" s="15">
        <f t="shared" si="78"/>
        <v>1</v>
      </c>
      <c r="BW113" s="15" t="s">
        <v>282</v>
      </c>
      <c r="BX113" s="15">
        <f t="shared" si="79"/>
        <v>0</v>
      </c>
      <c r="BY113" s="15" t="s">
        <v>282</v>
      </c>
      <c r="BZ113" s="15">
        <f t="shared" si="80"/>
        <v>1</v>
      </c>
      <c r="CA113" s="15" t="s">
        <v>285</v>
      </c>
      <c r="CB113" s="15">
        <f t="shared" si="81"/>
        <v>0</v>
      </c>
      <c r="CC113" s="15" t="s">
        <v>285</v>
      </c>
      <c r="CD113" s="15">
        <f t="shared" si="82"/>
        <v>0</v>
      </c>
      <c r="CE113" s="15" t="s">
        <v>12</v>
      </c>
      <c r="CF113" s="15">
        <f t="shared" si="83"/>
        <v>1</v>
      </c>
      <c r="CG113" s="15" t="s">
        <v>283</v>
      </c>
      <c r="CH113" s="15">
        <f t="shared" si="84"/>
        <v>0</v>
      </c>
      <c r="CI113" s="15">
        <v>3</v>
      </c>
      <c r="CJ113" s="15">
        <v>3</v>
      </c>
      <c r="CK113" s="15">
        <v>3</v>
      </c>
      <c r="CL113" s="15">
        <v>1</v>
      </c>
      <c r="CM113" s="15">
        <v>5</v>
      </c>
      <c r="CN113" s="9">
        <f t="shared" si="86"/>
        <v>13</v>
      </c>
      <c r="CO113" s="15">
        <f t="shared" si="85"/>
        <v>27</v>
      </c>
      <c r="CP113" s="164">
        <f t="shared" si="87"/>
        <v>15</v>
      </c>
      <c r="CQ113" s="165">
        <f>CN113*'DATA GURU'!$C$30+CP113</f>
        <v>37.75</v>
      </c>
      <c r="CR113" s="220" t="str">
        <f>IF(CQ113&gt;='DATA GURU'!$C$20+20,"BAIK SEKALI",IF(CQ113&gt;='DATA GURU'!$C$20,"BAIK ",IF(CQ113&gt;='DATA GURU'!$C$20-10,"CUKUP",IF(CQ113&gt;='DATA GURU'!$C$20-20,"KURANG",IF(CQ113&lt;='DATA GURU'!$C$20-20,"KURANG SEKALI")))))</f>
        <v>KURANG</v>
      </c>
      <c r="CS113" s="15">
        <v>10</v>
      </c>
    </row>
    <row r="114" spans="1:97" x14ac:dyDescent="0.25">
      <c r="A114" s="3">
        <v>99</v>
      </c>
      <c r="B114" s="167" t="s">
        <v>259</v>
      </c>
      <c r="C114" s="99" t="s">
        <v>75</v>
      </c>
      <c r="D114" s="100" t="s">
        <v>76</v>
      </c>
      <c r="G114" s="15" t="s">
        <v>282</v>
      </c>
      <c r="H114" s="15">
        <f t="shared" si="45"/>
        <v>1</v>
      </c>
      <c r="I114" s="15" t="s">
        <v>282</v>
      </c>
      <c r="J114" s="15">
        <f t="shared" si="46"/>
        <v>0</v>
      </c>
      <c r="K114" s="15" t="s">
        <v>283</v>
      </c>
      <c r="L114" s="15">
        <f t="shared" si="47"/>
        <v>0</v>
      </c>
      <c r="M114" s="15" t="s">
        <v>282</v>
      </c>
      <c r="N114" s="15">
        <f t="shared" si="48"/>
        <v>1</v>
      </c>
      <c r="O114" s="15" t="s">
        <v>282</v>
      </c>
      <c r="P114" s="15">
        <f t="shared" si="49"/>
        <v>0</v>
      </c>
      <c r="Q114" s="15" t="s">
        <v>12</v>
      </c>
      <c r="R114" s="15">
        <f t="shared" si="50"/>
        <v>0</v>
      </c>
      <c r="S114" s="15" t="s">
        <v>12</v>
      </c>
      <c r="T114" s="15">
        <f t="shared" si="51"/>
        <v>0</v>
      </c>
      <c r="U114" s="15" t="s">
        <v>285</v>
      </c>
      <c r="V114" s="15">
        <f t="shared" si="52"/>
        <v>1</v>
      </c>
      <c r="W114" s="15" t="s">
        <v>283</v>
      </c>
      <c r="X114" s="15">
        <f t="shared" si="53"/>
        <v>1</v>
      </c>
      <c r="Y114" s="15" t="s">
        <v>282</v>
      </c>
      <c r="Z114" s="15">
        <f t="shared" si="54"/>
        <v>0</v>
      </c>
      <c r="AA114" s="15" t="s">
        <v>285</v>
      </c>
      <c r="AB114" s="15">
        <f t="shared" si="55"/>
        <v>0</v>
      </c>
      <c r="AC114" s="15" t="s">
        <v>12</v>
      </c>
      <c r="AD114" s="15">
        <f t="shared" si="56"/>
        <v>0</v>
      </c>
      <c r="AE114" s="15" t="s">
        <v>283</v>
      </c>
      <c r="AF114" s="15">
        <f t="shared" si="57"/>
        <v>0</v>
      </c>
      <c r="AG114" s="15" t="s">
        <v>282</v>
      </c>
      <c r="AH114" s="15">
        <f t="shared" si="58"/>
        <v>1</v>
      </c>
      <c r="AI114" s="15" t="s">
        <v>285</v>
      </c>
      <c r="AJ114" s="15">
        <f t="shared" si="59"/>
        <v>1</v>
      </c>
      <c r="AK114" s="15" t="s">
        <v>284</v>
      </c>
      <c r="AL114" s="15">
        <f t="shared" si="60"/>
        <v>1</v>
      </c>
      <c r="AM114" s="15" t="s">
        <v>12</v>
      </c>
      <c r="AN114" s="15">
        <f t="shared" si="61"/>
        <v>1</v>
      </c>
      <c r="AO114" s="15" t="s">
        <v>284</v>
      </c>
      <c r="AP114" s="15">
        <f t="shared" si="62"/>
        <v>0</v>
      </c>
      <c r="AQ114" s="15" t="s">
        <v>12</v>
      </c>
      <c r="AR114" s="15">
        <f t="shared" si="63"/>
        <v>1</v>
      </c>
      <c r="AS114" s="15" t="s">
        <v>282</v>
      </c>
      <c r="AT114" s="15">
        <f t="shared" si="64"/>
        <v>0</v>
      </c>
      <c r="AU114" s="15" t="s">
        <v>284</v>
      </c>
      <c r="AV114" s="15">
        <f t="shared" si="65"/>
        <v>0</v>
      </c>
      <c r="AW114" s="15" t="s">
        <v>12</v>
      </c>
      <c r="AX114" s="15">
        <f t="shared" si="66"/>
        <v>1</v>
      </c>
      <c r="AY114" s="15" t="s">
        <v>284</v>
      </c>
      <c r="AZ114" s="15">
        <f t="shared" si="67"/>
        <v>1</v>
      </c>
      <c r="BA114" s="15" t="s">
        <v>284</v>
      </c>
      <c r="BB114" s="15">
        <f t="shared" si="68"/>
        <v>1</v>
      </c>
      <c r="BC114" s="15" t="s">
        <v>12</v>
      </c>
      <c r="BD114" s="15">
        <f t="shared" si="69"/>
        <v>1</v>
      </c>
      <c r="BE114" s="15" t="s">
        <v>285</v>
      </c>
      <c r="BF114" s="15">
        <f t="shared" si="70"/>
        <v>0</v>
      </c>
      <c r="BG114" s="15" t="s">
        <v>285</v>
      </c>
      <c r="BH114" s="15">
        <f t="shared" si="71"/>
        <v>1</v>
      </c>
      <c r="BI114" s="15" t="s">
        <v>285</v>
      </c>
      <c r="BJ114" s="15">
        <f t="shared" si="72"/>
        <v>0</v>
      </c>
      <c r="BK114" s="15" t="s">
        <v>285</v>
      </c>
      <c r="BL114" s="15">
        <f t="shared" si="73"/>
        <v>0</v>
      </c>
      <c r="BM114" s="15" t="s">
        <v>284</v>
      </c>
      <c r="BN114" s="15">
        <f t="shared" si="74"/>
        <v>1</v>
      </c>
      <c r="BO114" s="15" t="s">
        <v>283</v>
      </c>
      <c r="BP114" s="15">
        <f t="shared" si="75"/>
        <v>0</v>
      </c>
      <c r="BQ114" s="15" t="s">
        <v>283</v>
      </c>
      <c r="BR114" s="15">
        <f t="shared" si="76"/>
        <v>1</v>
      </c>
      <c r="BS114" s="15" t="s">
        <v>283</v>
      </c>
      <c r="BT114" s="15">
        <f t="shared" si="77"/>
        <v>1</v>
      </c>
      <c r="BU114" s="15" t="s">
        <v>285</v>
      </c>
      <c r="BV114" s="15">
        <f t="shared" si="78"/>
        <v>0</v>
      </c>
      <c r="BW114" s="15" t="s">
        <v>284</v>
      </c>
      <c r="BX114" s="15">
        <f t="shared" si="79"/>
        <v>0</v>
      </c>
      <c r="BY114" s="15" t="s">
        <v>283</v>
      </c>
      <c r="BZ114" s="15">
        <f t="shared" si="80"/>
        <v>0</v>
      </c>
      <c r="CA114" s="15" t="s">
        <v>12</v>
      </c>
      <c r="CB114" s="15">
        <f t="shared" si="81"/>
        <v>0</v>
      </c>
      <c r="CC114" s="15" t="s">
        <v>284</v>
      </c>
      <c r="CD114" s="15">
        <f t="shared" si="82"/>
        <v>0</v>
      </c>
      <c r="CE114" s="15" t="s">
        <v>282</v>
      </c>
      <c r="CF114" s="15">
        <f t="shared" si="83"/>
        <v>0</v>
      </c>
      <c r="CG114" s="15" t="s">
        <v>282</v>
      </c>
      <c r="CH114" s="15">
        <f t="shared" si="84"/>
        <v>0</v>
      </c>
      <c r="CI114" s="15">
        <v>2</v>
      </c>
      <c r="CJ114" s="15">
        <v>8</v>
      </c>
      <c r="CK114" s="15">
        <v>2</v>
      </c>
      <c r="CL114" s="15">
        <v>0</v>
      </c>
      <c r="CM114" s="15">
        <v>5</v>
      </c>
      <c r="CN114" s="9">
        <f t="shared" si="86"/>
        <v>17</v>
      </c>
      <c r="CO114" s="15">
        <f t="shared" si="85"/>
        <v>23</v>
      </c>
      <c r="CP114" s="164">
        <f t="shared" si="87"/>
        <v>17</v>
      </c>
      <c r="CQ114" s="165">
        <f>CN114*'DATA GURU'!$C$30+CP114</f>
        <v>46.75</v>
      </c>
      <c r="CR114" s="220" t="str">
        <f>IF(CQ114&gt;='DATA GURU'!$C$20+20,"BAIK SEKALI",IF(CQ114&gt;='DATA GURU'!$C$20,"BAIK ",IF(CQ114&gt;='DATA GURU'!$C$20-10,"CUKUP",IF(CQ114&gt;='DATA GURU'!$C$20-20,"KURANG",IF(CQ114&lt;='DATA GURU'!$C$20-20,"KURANG SEKALI")))))</f>
        <v>CUKUP</v>
      </c>
      <c r="CS114" s="15">
        <v>10</v>
      </c>
    </row>
    <row r="115" spans="1:97" x14ac:dyDescent="0.25">
      <c r="A115" s="1">
        <v>100</v>
      </c>
      <c r="B115" s="169" t="s">
        <v>260</v>
      </c>
      <c r="C115" s="99" t="s">
        <v>75</v>
      </c>
      <c r="D115" s="100" t="s">
        <v>76</v>
      </c>
      <c r="G115" s="15" t="s">
        <v>284</v>
      </c>
      <c r="H115" s="15">
        <f t="shared" si="45"/>
        <v>0</v>
      </c>
      <c r="I115" s="15" t="s">
        <v>282</v>
      </c>
      <c r="J115" s="15">
        <f t="shared" si="46"/>
        <v>0</v>
      </c>
      <c r="K115" s="15" t="s">
        <v>283</v>
      </c>
      <c r="L115" s="15">
        <f t="shared" si="47"/>
        <v>0</v>
      </c>
      <c r="M115" s="15" t="s">
        <v>282</v>
      </c>
      <c r="N115" s="15">
        <f t="shared" si="48"/>
        <v>1</v>
      </c>
      <c r="O115" s="15" t="s">
        <v>284</v>
      </c>
      <c r="P115" s="15">
        <f t="shared" si="49"/>
        <v>0</v>
      </c>
      <c r="Q115" s="15" t="s">
        <v>12</v>
      </c>
      <c r="R115" s="15">
        <f t="shared" si="50"/>
        <v>0</v>
      </c>
      <c r="S115" s="15" t="s">
        <v>12</v>
      </c>
      <c r="T115" s="15">
        <f t="shared" si="51"/>
        <v>0</v>
      </c>
      <c r="U115" s="15" t="s">
        <v>282</v>
      </c>
      <c r="V115" s="15">
        <f t="shared" si="52"/>
        <v>0</v>
      </c>
      <c r="W115" s="15" t="s">
        <v>283</v>
      </c>
      <c r="X115" s="15">
        <f t="shared" si="53"/>
        <v>1</v>
      </c>
      <c r="Y115" s="15" t="s">
        <v>12</v>
      </c>
      <c r="Z115" s="15">
        <f t="shared" si="54"/>
        <v>0</v>
      </c>
      <c r="AA115" s="15" t="s">
        <v>283</v>
      </c>
      <c r="AB115" s="15">
        <f t="shared" si="55"/>
        <v>1</v>
      </c>
      <c r="AC115" s="15" t="s">
        <v>282</v>
      </c>
      <c r="AD115" s="15">
        <f t="shared" si="56"/>
        <v>1</v>
      </c>
      <c r="AE115" s="15" t="s">
        <v>282</v>
      </c>
      <c r="AF115" s="15">
        <f t="shared" si="57"/>
        <v>0</v>
      </c>
      <c r="AG115" s="15" t="s">
        <v>12</v>
      </c>
      <c r="AH115" s="15">
        <f t="shared" si="58"/>
        <v>0</v>
      </c>
      <c r="AI115" s="15" t="s">
        <v>282</v>
      </c>
      <c r="AJ115" s="15">
        <f t="shared" si="59"/>
        <v>0</v>
      </c>
      <c r="AK115" s="15" t="s">
        <v>282</v>
      </c>
      <c r="AL115" s="15">
        <f t="shared" si="60"/>
        <v>0</v>
      </c>
      <c r="AM115" s="15" t="s">
        <v>12</v>
      </c>
      <c r="AN115" s="15">
        <f t="shared" si="61"/>
        <v>1</v>
      </c>
      <c r="AO115" s="15" t="s">
        <v>12</v>
      </c>
      <c r="AP115" s="15">
        <f t="shared" si="62"/>
        <v>0</v>
      </c>
      <c r="AQ115" s="15" t="s">
        <v>12</v>
      </c>
      <c r="AR115" s="15">
        <f t="shared" si="63"/>
        <v>1</v>
      </c>
      <c r="AS115" s="15" t="s">
        <v>284</v>
      </c>
      <c r="AT115" s="15">
        <f t="shared" si="64"/>
        <v>0</v>
      </c>
      <c r="AU115" s="15" t="s">
        <v>282</v>
      </c>
      <c r="AV115" s="15">
        <f t="shared" si="65"/>
        <v>0</v>
      </c>
      <c r="AW115" s="15" t="s">
        <v>12</v>
      </c>
      <c r="AX115" s="15">
        <f t="shared" si="66"/>
        <v>1</v>
      </c>
      <c r="AY115" s="15" t="s">
        <v>284</v>
      </c>
      <c r="AZ115" s="15">
        <f t="shared" si="67"/>
        <v>1</v>
      </c>
      <c r="BA115" s="15" t="s">
        <v>284</v>
      </c>
      <c r="BB115" s="15">
        <f t="shared" si="68"/>
        <v>1</v>
      </c>
      <c r="BC115" s="15" t="s">
        <v>282</v>
      </c>
      <c r="BD115" s="15">
        <f t="shared" si="69"/>
        <v>0</v>
      </c>
      <c r="BE115" s="15" t="s">
        <v>284</v>
      </c>
      <c r="BF115" s="15">
        <f t="shared" si="70"/>
        <v>1</v>
      </c>
      <c r="BG115" s="15" t="s">
        <v>284</v>
      </c>
      <c r="BH115" s="15">
        <f t="shared" si="71"/>
        <v>0</v>
      </c>
      <c r="BI115" s="15" t="s">
        <v>283</v>
      </c>
      <c r="BJ115" s="15">
        <f t="shared" si="72"/>
        <v>0</v>
      </c>
      <c r="BK115" s="15" t="s">
        <v>283</v>
      </c>
      <c r="BL115" s="15">
        <f t="shared" si="73"/>
        <v>1</v>
      </c>
      <c r="BM115" s="15" t="s">
        <v>282</v>
      </c>
      <c r="BN115" s="15">
        <f t="shared" si="74"/>
        <v>0</v>
      </c>
      <c r="BO115" s="15" t="s">
        <v>12</v>
      </c>
      <c r="BP115" s="15">
        <f t="shared" si="75"/>
        <v>1</v>
      </c>
      <c r="BQ115" s="15" t="s">
        <v>283</v>
      </c>
      <c r="BR115" s="15">
        <f t="shared" si="76"/>
        <v>1</v>
      </c>
      <c r="BS115" s="15" t="s">
        <v>285</v>
      </c>
      <c r="BT115" s="15">
        <f t="shared" si="77"/>
        <v>0</v>
      </c>
      <c r="BU115" s="15" t="s">
        <v>283</v>
      </c>
      <c r="BV115" s="15">
        <f t="shared" si="78"/>
        <v>0</v>
      </c>
      <c r="BW115" s="15" t="s">
        <v>282</v>
      </c>
      <c r="BX115" s="15">
        <f t="shared" si="79"/>
        <v>0</v>
      </c>
      <c r="BY115" s="15" t="s">
        <v>282</v>
      </c>
      <c r="BZ115" s="15">
        <f t="shared" si="80"/>
        <v>1</v>
      </c>
      <c r="CA115" s="15" t="s">
        <v>284</v>
      </c>
      <c r="CB115" s="15">
        <f t="shared" si="81"/>
        <v>1</v>
      </c>
      <c r="CC115" s="15" t="s">
        <v>282</v>
      </c>
      <c r="CD115" s="15">
        <f t="shared" si="82"/>
        <v>1</v>
      </c>
      <c r="CE115" s="15" t="s">
        <v>12</v>
      </c>
      <c r="CF115" s="15">
        <f t="shared" si="83"/>
        <v>1</v>
      </c>
      <c r="CG115" s="15" t="s">
        <v>284</v>
      </c>
      <c r="CH115" s="15">
        <f t="shared" si="84"/>
        <v>0</v>
      </c>
      <c r="CI115" s="15">
        <v>3</v>
      </c>
      <c r="CJ115" s="15">
        <v>6</v>
      </c>
      <c r="CK115" s="15">
        <v>3</v>
      </c>
      <c r="CL115" s="15">
        <v>1</v>
      </c>
      <c r="CM115" s="15">
        <v>5</v>
      </c>
      <c r="CN115" s="9">
        <f t="shared" si="86"/>
        <v>17</v>
      </c>
      <c r="CO115" s="15">
        <f t="shared" si="85"/>
        <v>23</v>
      </c>
      <c r="CP115" s="164">
        <f t="shared" si="87"/>
        <v>18</v>
      </c>
      <c r="CQ115" s="165">
        <f>CN115*'DATA GURU'!$C$30+CP115</f>
        <v>47.75</v>
      </c>
      <c r="CR115" s="220" t="str">
        <f>IF(CQ115&gt;='DATA GURU'!$C$20+20,"BAIK SEKALI",IF(CQ115&gt;='DATA GURU'!$C$20,"BAIK ",IF(CQ115&gt;='DATA GURU'!$C$20-10,"CUKUP",IF(CQ115&gt;='DATA GURU'!$C$20-20,"KURANG",IF(CQ115&lt;='DATA GURU'!$C$20-20,"KURANG SEKALI")))))</f>
        <v>CUKUP</v>
      </c>
      <c r="CS115" s="15">
        <v>10</v>
      </c>
    </row>
    <row r="116" spans="1:97" x14ac:dyDescent="0.25">
      <c r="A116" s="3">
        <v>101</v>
      </c>
      <c r="B116" s="167" t="s">
        <v>261</v>
      </c>
      <c r="C116" s="99" t="s">
        <v>75</v>
      </c>
      <c r="D116" s="100" t="s">
        <v>76</v>
      </c>
      <c r="G116" s="15" t="s">
        <v>282</v>
      </c>
      <c r="H116" s="15">
        <f t="shared" si="45"/>
        <v>1</v>
      </c>
      <c r="I116" s="15" t="s">
        <v>282</v>
      </c>
      <c r="J116" s="15">
        <f t="shared" si="46"/>
        <v>0</v>
      </c>
      <c r="K116" s="15" t="s">
        <v>283</v>
      </c>
      <c r="L116" s="15">
        <f t="shared" si="47"/>
        <v>0</v>
      </c>
      <c r="M116" s="15" t="s">
        <v>12</v>
      </c>
      <c r="N116" s="15">
        <f t="shared" si="48"/>
        <v>0</v>
      </c>
      <c r="O116" s="15" t="s">
        <v>285</v>
      </c>
      <c r="P116" s="15">
        <f t="shared" si="49"/>
        <v>0</v>
      </c>
      <c r="Q116" s="15" t="s">
        <v>284</v>
      </c>
      <c r="R116" s="15">
        <f t="shared" si="50"/>
        <v>0</v>
      </c>
      <c r="S116" s="15" t="s">
        <v>12</v>
      </c>
      <c r="T116" s="15">
        <f t="shared" si="51"/>
        <v>0</v>
      </c>
      <c r="U116" s="15" t="s">
        <v>285</v>
      </c>
      <c r="V116" s="15">
        <f t="shared" si="52"/>
        <v>1</v>
      </c>
      <c r="W116" s="15" t="s">
        <v>12</v>
      </c>
      <c r="X116" s="15">
        <f t="shared" si="53"/>
        <v>0</v>
      </c>
      <c r="Y116" s="15" t="s">
        <v>12</v>
      </c>
      <c r="Z116" s="15">
        <f t="shared" si="54"/>
        <v>0</v>
      </c>
      <c r="AA116" s="15" t="s">
        <v>283</v>
      </c>
      <c r="AB116" s="15">
        <f t="shared" si="55"/>
        <v>1</v>
      </c>
      <c r="AC116" s="15" t="s">
        <v>282</v>
      </c>
      <c r="AD116" s="15">
        <f t="shared" si="56"/>
        <v>1</v>
      </c>
      <c r="AE116" s="15" t="s">
        <v>284</v>
      </c>
      <c r="AF116" s="15">
        <f t="shared" si="57"/>
        <v>0</v>
      </c>
      <c r="AG116" s="15" t="s">
        <v>282</v>
      </c>
      <c r="AH116" s="15">
        <f t="shared" si="58"/>
        <v>1</v>
      </c>
      <c r="AI116" s="15" t="s">
        <v>285</v>
      </c>
      <c r="AJ116" s="15">
        <f t="shared" si="59"/>
        <v>1</v>
      </c>
      <c r="AK116" s="15" t="s">
        <v>282</v>
      </c>
      <c r="AL116" s="15">
        <f t="shared" si="60"/>
        <v>0</v>
      </c>
      <c r="AM116" s="15" t="s">
        <v>282</v>
      </c>
      <c r="AN116" s="15">
        <f t="shared" si="61"/>
        <v>0</v>
      </c>
      <c r="AO116" s="15" t="s">
        <v>12</v>
      </c>
      <c r="AP116" s="15">
        <f t="shared" si="62"/>
        <v>0</v>
      </c>
      <c r="AQ116" s="15" t="s">
        <v>12</v>
      </c>
      <c r="AR116" s="15">
        <f t="shared" si="63"/>
        <v>1</v>
      </c>
      <c r="AS116" s="15" t="s">
        <v>284</v>
      </c>
      <c r="AT116" s="15">
        <f t="shared" si="64"/>
        <v>0</v>
      </c>
      <c r="AU116" s="15" t="s">
        <v>282</v>
      </c>
      <c r="AV116" s="15">
        <f t="shared" si="65"/>
        <v>0</v>
      </c>
      <c r="AW116" s="15" t="s">
        <v>12</v>
      </c>
      <c r="AX116" s="15">
        <f t="shared" si="66"/>
        <v>1</v>
      </c>
      <c r="AY116" s="15" t="s">
        <v>12</v>
      </c>
      <c r="AZ116" s="15">
        <f t="shared" si="67"/>
        <v>0</v>
      </c>
      <c r="BA116" s="15" t="s">
        <v>282</v>
      </c>
      <c r="BB116" s="15">
        <f t="shared" si="68"/>
        <v>0</v>
      </c>
      <c r="BC116" s="15" t="s">
        <v>284</v>
      </c>
      <c r="BD116" s="15">
        <f t="shared" si="69"/>
        <v>0</v>
      </c>
      <c r="BE116" s="15" t="s">
        <v>284</v>
      </c>
      <c r="BF116" s="15">
        <f t="shared" si="70"/>
        <v>1</v>
      </c>
      <c r="BG116" s="15" t="s">
        <v>285</v>
      </c>
      <c r="BH116" s="15">
        <f t="shared" si="71"/>
        <v>1</v>
      </c>
      <c r="BI116" s="15" t="s">
        <v>12</v>
      </c>
      <c r="BJ116" s="15">
        <f t="shared" si="72"/>
        <v>0</v>
      </c>
      <c r="BK116" s="15" t="s">
        <v>283</v>
      </c>
      <c r="BL116" s="15">
        <f t="shared" si="73"/>
        <v>1</v>
      </c>
      <c r="BM116" s="15" t="s">
        <v>284</v>
      </c>
      <c r="BN116" s="15">
        <f t="shared" si="74"/>
        <v>1</v>
      </c>
      <c r="BO116" s="15" t="s">
        <v>282</v>
      </c>
      <c r="BP116" s="15">
        <f t="shared" si="75"/>
        <v>0</v>
      </c>
      <c r="BQ116" s="15" t="s">
        <v>283</v>
      </c>
      <c r="BR116" s="15">
        <f t="shared" si="76"/>
        <v>1</v>
      </c>
      <c r="BS116" s="15" t="s">
        <v>283</v>
      </c>
      <c r="BT116" s="15">
        <f t="shared" si="77"/>
        <v>1</v>
      </c>
      <c r="BU116" s="15" t="s">
        <v>12</v>
      </c>
      <c r="BV116" s="15">
        <f t="shared" si="78"/>
        <v>1</v>
      </c>
      <c r="BW116" s="15" t="s">
        <v>282</v>
      </c>
      <c r="BX116" s="15">
        <f t="shared" si="79"/>
        <v>0</v>
      </c>
      <c r="BY116" s="15" t="s">
        <v>282</v>
      </c>
      <c r="BZ116" s="15">
        <f t="shared" si="80"/>
        <v>1</v>
      </c>
      <c r="CA116" s="15" t="s">
        <v>284</v>
      </c>
      <c r="CB116" s="15">
        <f t="shared" si="81"/>
        <v>1</v>
      </c>
      <c r="CC116" s="15" t="s">
        <v>282</v>
      </c>
      <c r="CD116" s="15">
        <f t="shared" si="82"/>
        <v>1</v>
      </c>
      <c r="CE116" s="15" t="s">
        <v>12</v>
      </c>
      <c r="CF116" s="15">
        <f t="shared" si="83"/>
        <v>1</v>
      </c>
      <c r="CG116" s="15" t="s">
        <v>285</v>
      </c>
      <c r="CH116" s="15">
        <f t="shared" si="84"/>
        <v>0</v>
      </c>
      <c r="CI116" s="15">
        <v>4</v>
      </c>
      <c r="CJ116" s="15">
        <v>4</v>
      </c>
      <c r="CK116" s="15">
        <v>3</v>
      </c>
      <c r="CL116" s="15">
        <v>1</v>
      </c>
      <c r="CM116" s="15">
        <v>5</v>
      </c>
      <c r="CN116" s="9">
        <f t="shared" si="86"/>
        <v>19</v>
      </c>
      <c r="CO116" s="15">
        <f t="shared" si="85"/>
        <v>21</v>
      </c>
      <c r="CP116" s="164">
        <f t="shared" si="87"/>
        <v>17</v>
      </c>
      <c r="CQ116" s="165">
        <f>CN116*'DATA GURU'!$C$30+CP116</f>
        <v>50.25</v>
      </c>
      <c r="CR116" s="220" t="str">
        <f>IF(CQ116&gt;='DATA GURU'!$C$20+20,"BAIK SEKALI",IF(CQ116&gt;='DATA GURU'!$C$20,"BAIK ",IF(CQ116&gt;='DATA GURU'!$C$20-10,"CUKUP",IF(CQ116&gt;='DATA GURU'!$C$20-20,"KURANG",IF(CQ116&lt;='DATA GURU'!$C$20-20,"KURANG SEKALI")))))</f>
        <v>CUKUP</v>
      </c>
      <c r="CS116" s="15">
        <v>10</v>
      </c>
    </row>
    <row r="117" spans="1:97" x14ac:dyDescent="0.25">
      <c r="A117" s="1">
        <v>102</v>
      </c>
      <c r="B117" s="167" t="s">
        <v>262</v>
      </c>
      <c r="C117" s="99" t="s">
        <v>75</v>
      </c>
      <c r="D117" s="100" t="s">
        <v>76</v>
      </c>
      <c r="G117" s="15" t="s">
        <v>282</v>
      </c>
      <c r="H117" s="15">
        <f t="shared" si="45"/>
        <v>1</v>
      </c>
      <c r="I117" s="15" t="s">
        <v>282</v>
      </c>
      <c r="J117" s="15">
        <f t="shared" si="46"/>
        <v>0</v>
      </c>
      <c r="K117" s="15" t="s">
        <v>285</v>
      </c>
      <c r="L117" s="15">
        <f t="shared" si="47"/>
        <v>0</v>
      </c>
      <c r="M117" s="15" t="s">
        <v>282</v>
      </c>
      <c r="N117" s="15">
        <f t="shared" si="48"/>
        <v>1</v>
      </c>
      <c r="O117" s="15" t="s">
        <v>283</v>
      </c>
      <c r="P117" s="15">
        <f t="shared" si="49"/>
        <v>0</v>
      </c>
      <c r="Q117" s="15" t="s">
        <v>282</v>
      </c>
      <c r="R117" s="15">
        <f t="shared" si="50"/>
        <v>1</v>
      </c>
      <c r="S117" s="15" t="s">
        <v>12</v>
      </c>
      <c r="T117" s="15">
        <f t="shared" si="51"/>
        <v>0</v>
      </c>
      <c r="U117" s="15" t="s">
        <v>282</v>
      </c>
      <c r="V117" s="15">
        <f t="shared" si="52"/>
        <v>0</v>
      </c>
      <c r="W117" s="15" t="s">
        <v>282</v>
      </c>
      <c r="X117" s="15">
        <f t="shared" si="53"/>
        <v>0</v>
      </c>
      <c r="Y117" s="15" t="s">
        <v>282</v>
      </c>
      <c r="Z117" s="15">
        <f t="shared" si="54"/>
        <v>0</v>
      </c>
      <c r="AA117" s="15" t="s">
        <v>283</v>
      </c>
      <c r="AB117" s="15">
        <f t="shared" si="55"/>
        <v>1</v>
      </c>
      <c r="AC117" s="15" t="s">
        <v>282</v>
      </c>
      <c r="AD117" s="15">
        <f t="shared" si="56"/>
        <v>1</v>
      </c>
      <c r="AE117" s="15" t="s">
        <v>283</v>
      </c>
      <c r="AF117" s="15">
        <f t="shared" si="57"/>
        <v>0</v>
      </c>
      <c r="AG117" s="15" t="s">
        <v>284</v>
      </c>
      <c r="AH117" s="15">
        <f t="shared" si="58"/>
        <v>0</v>
      </c>
      <c r="AI117" s="15" t="s">
        <v>285</v>
      </c>
      <c r="AJ117" s="15">
        <f t="shared" si="59"/>
        <v>1</v>
      </c>
      <c r="AK117" s="15" t="s">
        <v>282</v>
      </c>
      <c r="AL117" s="15">
        <f t="shared" si="60"/>
        <v>0</v>
      </c>
      <c r="AM117" s="15" t="s">
        <v>12</v>
      </c>
      <c r="AN117" s="15">
        <f t="shared" si="61"/>
        <v>1</v>
      </c>
      <c r="AO117" s="15" t="s">
        <v>12</v>
      </c>
      <c r="AP117" s="15">
        <f t="shared" si="62"/>
        <v>0</v>
      </c>
      <c r="AQ117" s="15" t="s">
        <v>12</v>
      </c>
      <c r="AR117" s="15">
        <f t="shared" si="63"/>
        <v>1</v>
      </c>
      <c r="AS117" s="15" t="s">
        <v>12</v>
      </c>
      <c r="AT117" s="15">
        <f t="shared" si="64"/>
        <v>1</v>
      </c>
      <c r="AU117" s="15" t="s">
        <v>282</v>
      </c>
      <c r="AV117" s="15">
        <f t="shared" si="65"/>
        <v>0</v>
      </c>
      <c r="AW117" s="15" t="s">
        <v>12</v>
      </c>
      <c r="AX117" s="15">
        <f t="shared" si="66"/>
        <v>1</v>
      </c>
      <c r="AY117" s="15" t="s">
        <v>284</v>
      </c>
      <c r="AZ117" s="15">
        <f t="shared" si="67"/>
        <v>1</v>
      </c>
      <c r="BA117" s="15" t="s">
        <v>284</v>
      </c>
      <c r="BB117" s="15">
        <f t="shared" si="68"/>
        <v>1</v>
      </c>
      <c r="BC117" s="15" t="s">
        <v>12</v>
      </c>
      <c r="BD117" s="15">
        <f t="shared" si="69"/>
        <v>1</v>
      </c>
      <c r="BE117" s="15" t="s">
        <v>284</v>
      </c>
      <c r="BF117" s="15">
        <f t="shared" si="70"/>
        <v>1</v>
      </c>
      <c r="BG117" s="15" t="s">
        <v>285</v>
      </c>
      <c r="BH117" s="15">
        <f t="shared" si="71"/>
        <v>1</v>
      </c>
      <c r="BI117" s="15" t="s">
        <v>12</v>
      </c>
      <c r="BJ117" s="15">
        <f t="shared" si="72"/>
        <v>0</v>
      </c>
      <c r="BK117" s="15" t="s">
        <v>282</v>
      </c>
      <c r="BL117" s="15">
        <f t="shared" si="73"/>
        <v>0</v>
      </c>
      <c r="BM117" s="15" t="s">
        <v>284</v>
      </c>
      <c r="BN117" s="15">
        <f t="shared" si="74"/>
        <v>1</v>
      </c>
      <c r="BO117" s="15" t="s">
        <v>12</v>
      </c>
      <c r="BP117" s="15">
        <f t="shared" si="75"/>
        <v>1</v>
      </c>
      <c r="BQ117" s="15" t="s">
        <v>283</v>
      </c>
      <c r="BR117" s="15">
        <f t="shared" si="76"/>
        <v>1</v>
      </c>
      <c r="BS117" s="15" t="s">
        <v>283</v>
      </c>
      <c r="BT117" s="15">
        <f t="shared" si="77"/>
        <v>1</v>
      </c>
      <c r="BU117" s="15" t="s">
        <v>12</v>
      </c>
      <c r="BV117" s="15">
        <f t="shared" si="78"/>
        <v>1</v>
      </c>
      <c r="BW117" s="15" t="s">
        <v>282</v>
      </c>
      <c r="BX117" s="15">
        <f t="shared" si="79"/>
        <v>0</v>
      </c>
      <c r="BY117" s="15" t="s">
        <v>282</v>
      </c>
      <c r="BZ117" s="15">
        <f t="shared" si="80"/>
        <v>1</v>
      </c>
      <c r="CA117" s="15" t="s">
        <v>284</v>
      </c>
      <c r="CB117" s="15">
        <f t="shared" si="81"/>
        <v>1</v>
      </c>
      <c r="CC117" s="15" t="s">
        <v>12</v>
      </c>
      <c r="CD117" s="15">
        <f t="shared" si="82"/>
        <v>0</v>
      </c>
      <c r="CE117" s="15" t="s">
        <v>12</v>
      </c>
      <c r="CF117" s="15">
        <f t="shared" si="83"/>
        <v>1</v>
      </c>
      <c r="CG117" s="15" t="s">
        <v>284</v>
      </c>
      <c r="CH117" s="15">
        <f t="shared" si="84"/>
        <v>0</v>
      </c>
      <c r="CI117" s="15">
        <v>3</v>
      </c>
      <c r="CJ117" s="15">
        <v>8</v>
      </c>
      <c r="CK117" s="15">
        <v>3</v>
      </c>
      <c r="CL117" s="15">
        <v>1</v>
      </c>
      <c r="CM117" s="15">
        <v>6</v>
      </c>
      <c r="CN117" s="9">
        <f t="shared" si="86"/>
        <v>23</v>
      </c>
      <c r="CO117" s="15">
        <f t="shared" si="85"/>
        <v>17</v>
      </c>
      <c r="CP117" s="164">
        <f t="shared" si="87"/>
        <v>21</v>
      </c>
      <c r="CQ117" s="165">
        <f>CN117*'DATA GURU'!$C$30+CP117</f>
        <v>61.25</v>
      </c>
      <c r="CR117" s="220" t="str">
        <f>IF(CQ117&gt;='DATA GURU'!$C$20+20,"BAIK SEKALI",IF(CQ117&gt;='DATA GURU'!$C$20,"BAIK ",IF(CQ117&gt;='DATA GURU'!$C$20-10,"CUKUP",IF(CQ117&gt;='DATA GURU'!$C$20-20,"KURANG",IF(CQ117&lt;='DATA GURU'!$C$20-20,"KURANG SEKALI")))))</f>
        <v xml:space="preserve">BAIK </v>
      </c>
      <c r="CS117" s="15">
        <v>10</v>
      </c>
    </row>
    <row r="118" spans="1:97" x14ac:dyDescent="0.25">
      <c r="A118" s="3">
        <v>103</v>
      </c>
      <c r="B118" s="167" t="s">
        <v>263</v>
      </c>
      <c r="C118" s="99" t="s">
        <v>75</v>
      </c>
      <c r="D118" s="100" t="s">
        <v>76</v>
      </c>
      <c r="G118" s="15" t="s">
        <v>282</v>
      </c>
      <c r="H118" s="15">
        <f t="shared" si="45"/>
        <v>1</v>
      </c>
      <c r="I118" s="15" t="s">
        <v>282</v>
      </c>
      <c r="J118" s="15">
        <f t="shared" si="46"/>
        <v>0</v>
      </c>
      <c r="K118" s="15" t="s">
        <v>284</v>
      </c>
      <c r="L118" s="15">
        <f t="shared" si="47"/>
        <v>1</v>
      </c>
      <c r="M118" s="15" t="s">
        <v>282</v>
      </c>
      <c r="N118" s="15">
        <f t="shared" si="48"/>
        <v>1</v>
      </c>
      <c r="O118" s="15" t="s">
        <v>282</v>
      </c>
      <c r="P118" s="15">
        <f t="shared" si="49"/>
        <v>0</v>
      </c>
      <c r="Q118" s="15" t="s">
        <v>282</v>
      </c>
      <c r="R118" s="15">
        <f t="shared" si="50"/>
        <v>1</v>
      </c>
      <c r="S118" s="15" t="s">
        <v>283</v>
      </c>
      <c r="T118" s="15">
        <f t="shared" si="51"/>
        <v>0</v>
      </c>
      <c r="U118" s="15" t="s">
        <v>285</v>
      </c>
      <c r="V118" s="15">
        <f t="shared" si="52"/>
        <v>1</v>
      </c>
      <c r="W118" s="15" t="s">
        <v>285</v>
      </c>
      <c r="X118" s="15">
        <f t="shared" si="53"/>
        <v>0</v>
      </c>
      <c r="Y118" s="15" t="s">
        <v>282</v>
      </c>
      <c r="Z118" s="15">
        <f t="shared" si="54"/>
        <v>0</v>
      </c>
      <c r="AA118" s="15" t="s">
        <v>285</v>
      </c>
      <c r="AB118" s="15">
        <f t="shared" si="55"/>
        <v>0</v>
      </c>
      <c r="AC118" s="15" t="s">
        <v>282</v>
      </c>
      <c r="AD118" s="15">
        <f t="shared" si="56"/>
        <v>1</v>
      </c>
      <c r="AE118" s="15" t="s">
        <v>284</v>
      </c>
      <c r="AF118" s="15">
        <f t="shared" si="57"/>
        <v>0</v>
      </c>
      <c r="AG118" s="15" t="s">
        <v>284</v>
      </c>
      <c r="AH118" s="15">
        <f t="shared" si="58"/>
        <v>0</v>
      </c>
      <c r="AI118" s="15" t="s">
        <v>285</v>
      </c>
      <c r="AJ118" s="15">
        <f t="shared" si="59"/>
        <v>1</v>
      </c>
      <c r="AK118" s="15" t="s">
        <v>282</v>
      </c>
      <c r="AL118" s="15">
        <f t="shared" si="60"/>
        <v>0</v>
      </c>
      <c r="AM118" s="15" t="s">
        <v>12</v>
      </c>
      <c r="AN118" s="15">
        <f t="shared" si="61"/>
        <v>1</v>
      </c>
      <c r="AO118" s="15" t="s">
        <v>283</v>
      </c>
      <c r="AP118" s="15">
        <f t="shared" si="62"/>
        <v>1</v>
      </c>
      <c r="AQ118" s="15" t="s">
        <v>12</v>
      </c>
      <c r="AR118" s="15">
        <f t="shared" si="63"/>
        <v>1</v>
      </c>
      <c r="AS118" s="15" t="s">
        <v>285</v>
      </c>
      <c r="AT118" s="15">
        <f t="shared" si="64"/>
        <v>0</v>
      </c>
      <c r="AU118" s="15" t="s">
        <v>282</v>
      </c>
      <c r="AV118" s="15">
        <f t="shared" si="65"/>
        <v>0</v>
      </c>
      <c r="AW118" s="15" t="s">
        <v>12</v>
      </c>
      <c r="AX118" s="15">
        <f t="shared" si="66"/>
        <v>1</v>
      </c>
      <c r="AY118" s="15" t="s">
        <v>284</v>
      </c>
      <c r="AZ118" s="15">
        <f t="shared" si="67"/>
        <v>1</v>
      </c>
      <c r="BA118" s="15" t="s">
        <v>12</v>
      </c>
      <c r="BB118" s="15">
        <f t="shared" si="68"/>
        <v>0</v>
      </c>
      <c r="BC118" s="15" t="s">
        <v>12</v>
      </c>
      <c r="BD118" s="15">
        <f t="shared" si="69"/>
        <v>1</v>
      </c>
      <c r="BE118" s="15" t="s">
        <v>284</v>
      </c>
      <c r="BF118" s="15">
        <f t="shared" si="70"/>
        <v>1</v>
      </c>
      <c r="BG118" s="15" t="s">
        <v>12</v>
      </c>
      <c r="BH118" s="15">
        <f t="shared" si="71"/>
        <v>0</v>
      </c>
      <c r="BI118" s="15" t="s">
        <v>285</v>
      </c>
      <c r="BJ118" s="15">
        <f t="shared" si="72"/>
        <v>0</v>
      </c>
      <c r="BK118" s="15" t="s">
        <v>285</v>
      </c>
      <c r="BL118" s="15">
        <f t="shared" si="73"/>
        <v>0</v>
      </c>
      <c r="BM118" s="15" t="s">
        <v>12</v>
      </c>
      <c r="BN118" s="15">
        <f t="shared" si="74"/>
        <v>0</v>
      </c>
      <c r="BO118" s="15" t="s">
        <v>12</v>
      </c>
      <c r="BP118" s="15">
        <f t="shared" si="75"/>
        <v>1</v>
      </c>
      <c r="BQ118" s="15" t="s">
        <v>283</v>
      </c>
      <c r="BR118" s="15">
        <f t="shared" si="76"/>
        <v>1</v>
      </c>
      <c r="BS118" s="15" t="s">
        <v>284</v>
      </c>
      <c r="BT118" s="15">
        <f t="shared" si="77"/>
        <v>0</v>
      </c>
      <c r="BU118" s="15" t="s">
        <v>284</v>
      </c>
      <c r="BV118" s="15">
        <f t="shared" si="78"/>
        <v>0</v>
      </c>
      <c r="BW118" s="15" t="s">
        <v>283</v>
      </c>
      <c r="BX118" s="15">
        <f t="shared" si="79"/>
        <v>0</v>
      </c>
      <c r="BY118" s="15" t="s">
        <v>283</v>
      </c>
      <c r="BZ118" s="15">
        <f t="shared" si="80"/>
        <v>0</v>
      </c>
      <c r="CA118" s="15" t="s">
        <v>284</v>
      </c>
      <c r="CB118" s="15">
        <f t="shared" si="81"/>
        <v>1</v>
      </c>
      <c r="CC118" s="15" t="s">
        <v>284</v>
      </c>
      <c r="CD118" s="15">
        <f t="shared" si="82"/>
        <v>0</v>
      </c>
      <c r="CE118" s="15" t="s">
        <v>284</v>
      </c>
      <c r="CF118" s="15">
        <f t="shared" si="83"/>
        <v>0</v>
      </c>
      <c r="CG118" s="15" t="s">
        <v>284</v>
      </c>
      <c r="CH118" s="15">
        <f t="shared" si="84"/>
        <v>0</v>
      </c>
      <c r="CI118" s="15">
        <v>4</v>
      </c>
      <c r="CJ118" s="15">
        <v>5</v>
      </c>
      <c r="CK118" s="15">
        <v>3</v>
      </c>
      <c r="CL118" s="15">
        <v>0</v>
      </c>
      <c r="CM118" s="15">
        <v>3</v>
      </c>
      <c r="CN118" s="9">
        <f t="shared" si="86"/>
        <v>17</v>
      </c>
      <c r="CO118" s="15">
        <f t="shared" si="85"/>
        <v>23</v>
      </c>
      <c r="CP118" s="164">
        <f t="shared" si="87"/>
        <v>15</v>
      </c>
      <c r="CQ118" s="165">
        <f>CN118*'DATA GURU'!$C$30+CP118</f>
        <v>44.75</v>
      </c>
      <c r="CR118" s="220" t="str">
        <f>IF(CQ118&gt;='DATA GURU'!$C$20+20,"BAIK SEKALI",IF(CQ118&gt;='DATA GURU'!$C$20,"BAIK ",IF(CQ118&gt;='DATA GURU'!$C$20-10,"CUKUP",IF(CQ118&gt;='DATA GURU'!$C$20-20,"KURANG",IF(CQ118&lt;='DATA GURU'!$C$20-20,"KURANG SEKALI")))))</f>
        <v>KURANG</v>
      </c>
      <c r="CS118" s="15">
        <v>10</v>
      </c>
    </row>
    <row r="119" spans="1:97" x14ac:dyDescent="0.25">
      <c r="A119" s="1">
        <v>104</v>
      </c>
      <c r="B119" s="169" t="s">
        <v>264</v>
      </c>
      <c r="C119" s="99" t="s">
        <v>75</v>
      </c>
      <c r="D119" s="100" t="s">
        <v>76</v>
      </c>
      <c r="G119" s="15" t="s">
        <v>282</v>
      </c>
      <c r="H119" s="15">
        <f t="shared" si="45"/>
        <v>1</v>
      </c>
      <c r="I119" s="15" t="s">
        <v>282</v>
      </c>
      <c r="J119" s="15">
        <f t="shared" si="46"/>
        <v>0</v>
      </c>
      <c r="K119" s="15" t="s">
        <v>283</v>
      </c>
      <c r="L119" s="15">
        <f t="shared" si="47"/>
        <v>0</v>
      </c>
      <c r="M119" s="15" t="s">
        <v>282</v>
      </c>
      <c r="N119" s="15">
        <f t="shared" si="48"/>
        <v>1</v>
      </c>
      <c r="O119" s="15" t="s">
        <v>284</v>
      </c>
      <c r="P119" s="15">
        <f t="shared" si="49"/>
        <v>0</v>
      </c>
      <c r="Q119" s="15" t="s">
        <v>282</v>
      </c>
      <c r="R119" s="15">
        <f t="shared" si="50"/>
        <v>1</v>
      </c>
      <c r="S119" s="15" t="s">
        <v>12</v>
      </c>
      <c r="T119" s="15">
        <f t="shared" si="51"/>
        <v>0</v>
      </c>
      <c r="U119" s="15" t="s">
        <v>285</v>
      </c>
      <c r="V119" s="15">
        <f t="shared" si="52"/>
        <v>1</v>
      </c>
      <c r="W119" s="15" t="s">
        <v>283</v>
      </c>
      <c r="X119" s="15">
        <f t="shared" si="53"/>
        <v>1</v>
      </c>
      <c r="Y119" s="15" t="s">
        <v>284</v>
      </c>
      <c r="Z119" s="15">
        <f t="shared" si="54"/>
        <v>1</v>
      </c>
      <c r="AA119" s="15" t="s">
        <v>283</v>
      </c>
      <c r="AB119" s="15">
        <f t="shared" si="55"/>
        <v>1</v>
      </c>
      <c r="AC119" s="15" t="s">
        <v>282</v>
      </c>
      <c r="AD119" s="15">
        <f t="shared" si="56"/>
        <v>1</v>
      </c>
      <c r="AE119" s="15" t="s">
        <v>282</v>
      </c>
      <c r="AF119" s="15">
        <f t="shared" si="57"/>
        <v>0</v>
      </c>
      <c r="AG119" s="15" t="s">
        <v>282</v>
      </c>
      <c r="AH119" s="15">
        <f t="shared" si="58"/>
        <v>1</v>
      </c>
      <c r="AI119" s="15" t="s">
        <v>285</v>
      </c>
      <c r="AJ119" s="15">
        <f t="shared" si="59"/>
        <v>1</v>
      </c>
      <c r="AK119" s="15" t="s">
        <v>284</v>
      </c>
      <c r="AL119" s="15">
        <f t="shared" si="60"/>
        <v>1</v>
      </c>
      <c r="AM119" s="15" t="s">
        <v>283</v>
      </c>
      <c r="AN119" s="15">
        <f t="shared" si="61"/>
        <v>0</v>
      </c>
      <c r="AO119" s="15" t="s">
        <v>12</v>
      </c>
      <c r="AP119" s="15">
        <f t="shared" si="62"/>
        <v>0</v>
      </c>
      <c r="AQ119" s="15" t="s">
        <v>12</v>
      </c>
      <c r="AR119" s="15">
        <f t="shared" si="63"/>
        <v>1</v>
      </c>
      <c r="AS119" s="15" t="s">
        <v>285</v>
      </c>
      <c r="AT119" s="15">
        <f t="shared" si="64"/>
        <v>0</v>
      </c>
      <c r="AU119" s="15" t="s">
        <v>282</v>
      </c>
      <c r="AV119" s="15">
        <f t="shared" si="65"/>
        <v>0</v>
      </c>
      <c r="AW119" s="15" t="s">
        <v>12</v>
      </c>
      <c r="AX119" s="15">
        <f t="shared" si="66"/>
        <v>1</v>
      </c>
      <c r="AY119" s="15" t="s">
        <v>284</v>
      </c>
      <c r="AZ119" s="15">
        <f t="shared" si="67"/>
        <v>1</v>
      </c>
      <c r="BA119" s="15" t="s">
        <v>285</v>
      </c>
      <c r="BB119" s="15">
        <f t="shared" si="68"/>
        <v>0</v>
      </c>
      <c r="BC119" s="15" t="s">
        <v>12</v>
      </c>
      <c r="BD119" s="15">
        <f t="shared" si="69"/>
        <v>1</v>
      </c>
      <c r="BE119" s="15" t="s">
        <v>284</v>
      </c>
      <c r="BF119" s="15">
        <f t="shared" si="70"/>
        <v>1</v>
      </c>
      <c r="BG119" s="15" t="s">
        <v>285</v>
      </c>
      <c r="BH119" s="15">
        <f t="shared" si="71"/>
        <v>1</v>
      </c>
      <c r="BI119" s="15" t="s">
        <v>284</v>
      </c>
      <c r="BJ119" s="15">
        <f t="shared" si="72"/>
        <v>0</v>
      </c>
      <c r="BK119" s="15" t="s">
        <v>12</v>
      </c>
      <c r="BL119" s="15">
        <f t="shared" si="73"/>
        <v>0</v>
      </c>
      <c r="BM119" s="15" t="s">
        <v>12</v>
      </c>
      <c r="BN119" s="15">
        <f t="shared" si="74"/>
        <v>0</v>
      </c>
      <c r="BO119" s="15" t="s">
        <v>282</v>
      </c>
      <c r="BP119" s="15">
        <f t="shared" si="75"/>
        <v>0</v>
      </c>
      <c r="BQ119" s="15" t="s">
        <v>283</v>
      </c>
      <c r="BR119" s="15">
        <f t="shared" si="76"/>
        <v>1</v>
      </c>
      <c r="BS119" s="15" t="s">
        <v>283</v>
      </c>
      <c r="BT119" s="15">
        <f t="shared" si="77"/>
        <v>1</v>
      </c>
      <c r="BU119" s="15" t="s">
        <v>285</v>
      </c>
      <c r="BV119" s="15">
        <f t="shared" si="78"/>
        <v>0</v>
      </c>
      <c r="BW119" s="15" t="s">
        <v>282</v>
      </c>
      <c r="BX119" s="15">
        <f t="shared" si="79"/>
        <v>0</v>
      </c>
      <c r="BY119" s="15" t="s">
        <v>283</v>
      </c>
      <c r="BZ119" s="15">
        <f t="shared" si="80"/>
        <v>0</v>
      </c>
      <c r="CA119" s="15" t="s">
        <v>12</v>
      </c>
      <c r="CB119" s="15">
        <f t="shared" si="81"/>
        <v>0</v>
      </c>
      <c r="CC119" s="15" t="s">
        <v>284</v>
      </c>
      <c r="CD119" s="15">
        <f t="shared" si="82"/>
        <v>0</v>
      </c>
      <c r="CE119" s="15" t="s">
        <v>282</v>
      </c>
      <c r="CF119" s="15">
        <f t="shared" si="83"/>
        <v>0</v>
      </c>
      <c r="CG119" s="15" t="s">
        <v>282</v>
      </c>
      <c r="CH119" s="15">
        <f t="shared" si="84"/>
        <v>0</v>
      </c>
      <c r="CI119" s="15">
        <v>2</v>
      </c>
      <c r="CJ119" s="15">
        <v>8</v>
      </c>
      <c r="CK119" s="15">
        <v>1</v>
      </c>
      <c r="CL119" s="15">
        <v>0</v>
      </c>
      <c r="CM119" s="15">
        <v>4</v>
      </c>
      <c r="CN119" s="9">
        <f t="shared" si="86"/>
        <v>19</v>
      </c>
      <c r="CO119" s="15">
        <f t="shared" si="85"/>
        <v>21</v>
      </c>
      <c r="CP119" s="164">
        <f t="shared" si="87"/>
        <v>15</v>
      </c>
      <c r="CQ119" s="165">
        <f>CN119*'DATA GURU'!$C$30+CP119</f>
        <v>48.25</v>
      </c>
      <c r="CR119" s="220" t="str">
        <f>IF(CQ119&gt;='DATA GURU'!$C$20+20,"BAIK SEKALI",IF(CQ119&gt;='DATA GURU'!$C$20,"BAIK ",IF(CQ119&gt;='DATA GURU'!$C$20-10,"CUKUP",IF(CQ119&gt;='DATA GURU'!$C$20-20,"KURANG",IF(CQ119&lt;='DATA GURU'!$C$20-20,"KURANG SEKALI")))))</f>
        <v>CUKUP</v>
      </c>
      <c r="CS119" s="15">
        <v>10</v>
      </c>
    </row>
    <row r="120" spans="1:97" x14ac:dyDescent="0.25">
      <c r="A120" s="3">
        <v>105</v>
      </c>
      <c r="B120" s="167" t="s">
        <v>265</v>
      </c>
      <c r="C120" s="99" t="s">
        <v>75</v>
      </c>
      <c r="D120" s="100" t="s">
        <v>76</v>
      </c>
      <c r="G120" s="15" t="s">
        <v>12</v>
      </c>
      <c r="H120" s="15">
        <f t="shared" ref="H120:H125" si="88">IF(G120=$G$15,1,0)</f>
        <v>0</v>
      </c>
      <c r="I120" s="15" t="s">
        <v>12</v>
      </c>
      <c r="J120" s="15">
        <f t="shared" ref="J120:J125" si="89">IF(I120=$I$15,1,0)</f>
        <v>0</v>
      </c>
      <c r="K120" s="15" t="s">
        <v>285</v>
      </c>
      <c r="L120" s="15">
        <f t="shared" ref="L120:L125" si="90">IF(K120=$K$15,1,0)</f>
        <v>0</v>
      </c>
      <c r="M120" s="15" t="s">
        <v>283</v>
      </c>
      <c r="N120" s="15">
        <f t="shared" ref="N120:N125" si="91">IF(M120=$M$15,1,0)</f>
        <v>0</v>
      </c>
      <c r="O120" s="15" t="s">
        <v>283</v>
      </c>
      <c r="P120" s="15">
        <f t="shared" ref="P120:P125" si="92">IF(O120=$O$15,1,0)</f>
        <v>0</v>
      </c>
      <c r="Q120" s="15" t="s">
        <v>12</v>
      </c>
      <c r="R120" s="15">
        <f t="shared" ref="R120:R125" si="93">IF(Q120=$Q$15,1,0)</f>
        <v>0</v>
      </c>
      <c r="S120" s="15" t="s">
        <v>285</v>
      </c>
      <c r="T120" s="15">
        <f t="shared" ref="T120:T125" si="94">IF(S120=$S$15,1,0)</f>
        <v>1</v>
      </c>
      <c r="U120" s="15" t="s">
        <v>282</v>
      </c>
      <c r="V120" s="15">
        <f t="shared" ref="V120:V125" si="95">IF(U120=$U$15,1,0)</f>
        <v>0</v>
      </c>
      <c r="W120" s="15" t="s">
        <v>285</v>
      </c>
      <c r="X120" s="15">
        <f t="shared" ref="X120:X125" si="96">IF(W120=$W$15,1,0)</f>
        <v>0</v>
      </c>
      <c r="Y120" s="15" t="s">
        <v>284</v>
      </c>
      <c r="Z120" s="15">
        <f t="shared" ref="Z120:Z125" si="97">IF(Y120=$Y$15,1,0)</f>
        <v>1</v>
      </c>
      <c r="AA120" s="15" t="s">
        <v>283</v>
      </c>
      <c r="AB120" s="15">
        <f t="shared" ref="AB120:AB125" si="98">IF(AA120=$AA$15,1,0)</f>
        <v>1</v>
      </c>
      <c r="AC120" s="15" t="s">
        <v>282</v>
      </c>
      <c r="AD120" s="15">
        <f t="shared" ref="AD120:AD125" si="99">IF(AC120=$AC$15,1,0)</f>
        <v>1</v>
      </c>
      <c r="AE120" s="15" t="s">
        <v>282</v>
      </c>
      <c r="AF120" s="15">
        <f t="shared" ref="AF120:AF125" si="100">IF(AE120=$AE$15,1,0)</f>
        <v>0</v>
      </c>
      <c r="AG120" s="15" t="s">
        <v>282</v>
      </c>
      <c r="AH120" s="15">
        <f t="shared" ref="AH120:AH125" si="101">IF(AG120=$AG$15,1,0)</f>
        <v>1</v>
      </c>
      <c r="AI120" s="15" t="s">
        <v>285</v>
      </c>
      <c r="AJ120" s="15">
        <f t="shared" ref="AJ120:AJ125" si="102">IF(AI120=$AI$15,1,0)</f>
        <v>1</v>
      </c>
      <c r="AK120" s="15" t="s">
        <v>12</v>
      </c>
      <c r="AL120" s="15">
        <f t="shared" ref="AL120:AL125" si="103">IF(AK120=$AK$15,1,0)</f>
        <v>0</v>
      </c>
      <c r="AM120" s="15" t="s">
        <v>284</v>
      </c>
      <c r="AN120" s="15">
        <f t="shared" ref="AN120:AN125" si="104">IF(AM120=$AM$15,1,0)</f>
        <v>0</v>
      </c>
      <c r="AO120" s="15" t="s">
        <v>282</v>
      </c>
      <c r="AP120" s="15">
        <f t="shared" ref="AP120:AP125" si="105">IF(AO120=$AO$15,1,0)</f>
        <v>0</v>
      </c>
      <c r="AQ120" s="15" t="s">
        <v>12</v>
      </c>
      <c r="AR120" s="15">
        <f t="shared" ref="AR120:AR125" si="106">IF(AQ120=$AQ$15,1,0)</f>
        <v>1</v>
      </c>
      <c r="AS120" s="15" t="s">
        <v>285</v>
      </c>
      <c r="AT120" s="15">
        <f t="shared" ref="AT120:AT125" si="107">IF(AS120=$AS$15,1,0)</f>
        <v>0</v>
      </c>
      <c r="AU120" s="15" t="s">
        <v>282</v>
      </c>
      <c r="AV120" s="15">
        <f t="shared" ref="AV120:AV125" si="108">IF(AU120=$AU$15,1,0)</f>
        <v>0</v>
      </c>
      <c r="AW120" s="15" t="s">
        <v>12</v>
      </c>
      <c r="AX120" s="15">
        <f t="shared" ref="AX120:AX125" si="109">IF(AW120=$AW$15,1,0)</f>
        <v>1</v>
      </c>
      <c r="AY120" s="15" t="s">
        <v>284</v>
      </c>
      <c r="AZ120" s="15">
        <f t="shared" ref="AZ120:AZ125" si="110">IF(AY120=$AY$15,1,0)</f>
        <v>1</v>
      </c>
      <c r="BA120" s="15" t="s">
        <v>284</v>
      </c>
      <c r="BB120" s="15">
        <f t="shared" ref="BB120:BB125" si="111">IF(BA120=$BA$15,1,0)</f>
        <v>1</v>
      </c>
      <c r="BC120" s="15" t="s">
        <v>12</v>
      </c>
      <c r="BD120" s="15">
        <f t="shared" ref="BD120:BD125" si="112">IF(BC120=$BC$15,1,0)</f>
        <v>1</v>
      </c>
      <c r="BE120" s="15" t="s">
        <v>285</v>
      </c>
      <c r="BF120" s="15">
        <f t="shared" ref="BF120:BF125" si="113">IF(BE120=$BE$15,1,0)</f>
        <v>0</v>
      </c>
      <c r="BG120" s="15" t="s">
        <v>285</v>
      </c>
      <c r="BH120" s="15">
        <f t="shared" ref="BH120:BH125" si="114">IF(BG120=$BG$15,1,0)</f>
        <v>1</v>
      </c>
      <c r="BI120" s="15" t="s">
        <v>285</v>
      </c>
      <c r="BJ120" s="15">
        <f t="shared" ref="BJ120:BJ125" si="115">IF(BI120=$BI$15,1,0)</f>
        <v>0</v>
      </c>
      <c r="BK120" s="15" t="s">
        <v>282</v>
      </c>
      <c r="BL120" s="15">
        <f t="shared" ref="BL120:BL125" si="116">IF(BK120=$BK$15,1,0)</f>
        <v>0</v>
      </c>
      <c r="BM120" s="15" t="s">
        <v>12</v>
      </c>
      <c r="BN120" s="15">
        <f t="shared" ref="BN120:BN125" si="117">IF(BM120=$BM$15,1,0)</f>
        <v>0</v>
      </c>
      <c r="BO120" s="15" t="s">
        <v>283</v>
      </c>
      <c r="BP120" s="15">
        <f t="shared" ref="BP120:BP125" si="118">IF(BO120=$BO$15,1,0)</f>
        <v>0</v>
      </c>
      <c r="BQ120" s="15" t="s">
        <v>283</v>
      </c>
      <c r="BR120" s="15">
        <f t="shared" ref="BR120:BR125" si="119">IF(BQ120=$BQ$15,1,0)</f>
        <v>1</v>
      </c>
      <c r="BS120" s="15" t="s">
        <v>283</v>
      </c>
      <c r="BT120" s="15">
        <f t="shared" ref="BT120:BT125" si="120">IF(BS120=$BS$15,1,0)</f>
        <v>1</v>
      </c>
      <c r="BU120" s="15" t="s">
        <v>284</v>
      </c>
      <c r="BV120" s="15">
        <f t="shared" ref="BV120:BV125" si="121">IF(BU120=$BU$15,1,0)</f>
        <v>0</v>
      </c>
      <c r="BW120" s="15" t="s">
        <v>282</v>
      </c>
      <c r="BX120" s="15">
        <f t="shared" ref="BX120:BX125" si="122">IF(BW120=$BW$15,1,0)</f>
        <v>0</v>
      </c>
      <c r="BY120" s="15" t="s">
        <v>282</v>
      </c>
      <c r="BZ120" s="15">
        <f t="shared" ref="BZ120:BZ125" si="123">IF(BY120=$BY$15,1,0)</f>
        <v>1</v>
      </c>
      <c r="CA120" s="15" t="s">
        <v>284</v>
      </c>
      <c r="CB120" s="15">
        <f t="shared" ref="CB120:CB125" si="124">IF(CA120=$CA$15,1,0)</f>
        <v>1</v>
      </c>
      <c r="CC120" s="15" t="s">
        <v>284</v>
      </c>
      <c r="CD120" s="15">
        <f t="shared" ref="CD120:CD125" si="125">IF(CC120=$CC$15,1,0)</f>
        <v>0</v>
      </c>
      <c r="CE120" s="15" t="s">
        <v>12</v>
      </c>
      <c r="CF120" s="15">
        <f t="shared" ref="CF120:CF125" si="126">IF(CE120=$CE$15,1,0)</f>
        <v>1</v>
      </c>
      <c r="CG120" s="15" t="s">
        <v>285</v>
      </c>
      <c r="CH120" s="15">
        <f t="shared" ref="CH120:CH125" si="127">IF(CG120=$CG$15,1,0)</f>
        <v>0</v>
      </c>
      <c r="CI120" s="15">
        <v>4</v>
      </c>
      <c r="CJ120" s="15">
        <v>0</v>
      </c>
      <c r="CK120" s="15">
        <v>0</v>
      </c>
      <c r="CL120" s="15">
        <v>0</v>
      </c>
      <c r="CM120" s="15">
        <v>3</v>
      </c>
      <c r="CN120" s="9">
        <f t="shared" si="86"/>
        <v>17</v>
      </c>
      <c r="CO120" s="15">
        <f t="shared" ref="CO120:CO125" si="128">40-CN120</f>
        <v>23</v>
      </c>
      <c r="CP120" s="164">
        <f t="shared" si="87"/>
        <v>7</v>
      </c>
      <c r="CQ120" s="165">
        <f>CN120*'DATA GURU'!$C$30+CP120</f>
        <v>36.75</v>
      </c>
      <c r="CR120" s="220" t="str">
        <f>IF(CQ120&gt;='DATA GURU'!$C$20+20,"BAIK SEKALI",IF(CQ120&gt;='DATA GURU'!$C$20,"BAIK ",IF(CQ120&gt;='DATA GURU'!$C$20-10,"CUKUP",IF(CQ120&gt;='DATA GURU'!$C$20-20,"KURANG",IF(CQ120&lt;='DATA GURU'!$C$20-20,"KURANG SEKALI")))))</f>
        <v>KURANG</v>
      </c>
      <c r="CS120" s="15">
        <v>10</v>
      </c>
    </row>
    <row r="121" spans="1:97" x14ac:dyDescent="0.25">
      <c r="A121" s="1">
        <v>106</v>
      </c>
      <c r="B121" s="167" t="s">
        <v>266</v>
      </c>
      <c r="C121" s="99" t="s">
        <v>75</v>
      </c>
      <c r="D121" s="100" t="s">
        <v>76</v>
      </c>
      <c r="G121" s="15" t="s">
        <v>282</v>
      </c>
      <c r="H121" s="15">
        <f t="shared" si="88"/>
        <v>1</v>
      </c>
      <c r="I121" s="15" t="s">
        <v>282</v>
      </c>
      <c r="J121" s="15">
        <f t="shared" si="89"/>
        <v>0</v>
      </c>
      <c r="K121" s="15" t="s">
        <v>283</v>
      </c>
      <c r="L121" s="15">
        <f t="shared" si="90"/>
        <v>0</v>
      </c>
      <c r="M121" s="15" t="s">
        <v>282</v>
      </c>
      <c r="N121" s="15">
        <f t="shared" si="91"/>
        <v>1</v>
      </c>
      <c r="O121" s="15" t="s">
        <v>284</v>
      </c>
      <c r="P121" s="15">
        <f t="shared" si="92"/>
        <v>0</v>
      </c>
      <c r="Q121" s="15" t="s">
        <v>12</v>
      </c>
      <c r="R121" s="15">
        <f t="shared" si="93"/>
        <v>0</v>
      </c>
      <c r="S121" s="15" t="s">
        <v>12</v>
      </c>
      <c r="T121" s="15">
        <f t="shared" si="94"/>
        <v>0</v>
      </c>
      <c r="U121" s="15" t="s">
        <v>282</v>
      </c>
      <c r="V121" s="15">
        <f t="shared" si="95"/>
        <v>0</v>
      </c>
      <c r="W121" s="15" t="s">
        <v>282</v>
      </c>
      <c r="X121" s="15">
        <f t="shared" si="96"/>
        <v>0</v>
      </c>
      <c r="Y121" s="15" t="s">
        <v>283</v>
      </c>
      <c r="Z121" s="15">
        <f t="shared" si="97"/>
        <v>0</v>
      </c>
      <c r="AA121" s="15" t="s">
        <v>283</v>
      </c>
      <c r="AB121" s="15">
        <f t="shared" si="98"/>
        <v>1</v>
      </c>
      <c r="AC121" s="15" t="s">
        <v>282</v>
      </c>
      <c r="AD121" s="15">
        <f t="shared" si="99"/>
        <v>1</v>
      </c>
      <c r="AE121" s="15" t="s">
        <v>283</v>
      </c>
      <c r="AF121" s="15">
        <f t="shared" si="100"/>
        <v>0</v>
      </c>
      <c r="AG121" s="15" t="s">
        <v>282</v>
      </c>
      <c r="AH121" s="15">
        <f t="shared" si="101"/>
        <v>1</v>
      </c>
      <c r="AI121" s="15" t="s">
        <v>285</v>
      </c>
      <c r="AJ121" s="15">
        <f t="shared" si="102"/>
        <v>1</v>
      </c>
      <c r="AK121" s="15" t="s">
        <v>284</v>
      </c>
      <c r="AL121" s="15">
        <f t="shared" si="103"/>
        <v>1</v>
      </c>
      <c r="AM121" s="15" t="s">
        <v>12</v>
      </c>
      <c r="AN121" s="15">
        <f t="shared" si="104"/>
        <v>1</v>
      </c>
      <c r="AO121" s="15" t="s">
        <v>12</v>
      </c>
      <c r="AP121" s="15">
        <f t="shared" si="105"/>
        <v>0</v>
      </c>
      <c r="AQ121" s="15" t="s">
        <v>12</v>
      </c>
      <c r="AR121" s="15">
        <f t="shared" si="106"/>
        <v>1</v>
      </c>
      <c r="AS121" s="15" t="s">
        <v>285</v>
      </c>
      <c r="AT121" s="15">
        <f t="shared" si="107"/>
        <v>0</v>
      </c>
      <c r="AU121" s="15" t="s">
        <v>12</v>
      </c>
      <c r="AV121" s="15">
        <f t="shared" si="108"/>
        <v>1</v>
      </c>
      <c r="AW121" s="15" t="s">
        <v>12</v>
      </c>
      <c r="AX121" s="15">
        <f t="shared" si="109"/>
        <v>1</v>
      </c>
      <c r="AY121" s="15" t="s">
        <v>284</v>
      </c>
      <c r="AZ121" s="15">
        <f t="shared" si="110"/>
        <v>1</v>
      </c>
      <c r="BA121" s="15" t="s">
        <v>284</v>
      </c>
      <c r="BB121" s="15">
        <f t="shared" si="111"/>
        <v>1</v>
      </c>
      <c r="BC121" s="15" t="s">
        <v>12</v>
      </c>
      <c r="BD121" s="15">
        <f t="shared" si="112"/>
        <v>1</v>
      </c>
      <c r="BE121" s="15" t="s">
        <v>284</v>
      </c>
      <c r="BF121" s="15">
        <f t="shared" si="113"/>
        <v>1</v>
      </c>
      <c r="BG121" s="15" t="s">
        <v>283</v>
      </c>
      <c r="BH121" s="15">
        <f t="shared" si="114"/>
        <v>0</v>
      </c>
      <c r="BI121" s="15" t="s">
        <v>284</v>
      </c>
      <c r="BJ121" s="15">
        <f t="shared" si="115"/>
        <v>0</v>
      </c>
      <c r="BK121" s="15" t="s">
        <v>284</v>
      </c>
      <c r="BL121" s="15">
        <f t="shared" si="116"/>
        <v>0</v>
      </c>
      <c r="BM121" s="15" t="s">
        <v>12</v>
      </c>
      <c r="BN121" s="15">
        <f t="shared" si="117"/>
        <v>0</v>
      </c>
      <c r="BO121" s="15" t="s">
        <v>12</v>
      </c>
      <c r="BP121" s="15">
        <f t="shared" si="118"/>
        <v>1</v>
      </c>
      <c r="BQ121" s="15" t="s">
        <v>283</v>
      </c>
      <c r="BR121" s="15">
        <f t="shared" si="119"/>
        <v>1</v>
      </c>
      <c r="BS121" s="15" t="s">
        <v>283</v>
      </c>
      <c r="BT121" s="15">
        <f t="shared" si="120"/>
        <v>1</v>
      </c>
      <c r="BU121" s="15" t="s">
        <v>282</v>
      </c>
      <c r="BV121" s="15">
        <f t="shared" si="121"/>
        <v>0</v>
      </c>
      <c r="BW121" s="15" t="s">
        <v>12</v>
      </c>
      <c r="BX121" s="15">
        <f t="shared" si="122"/>
        <v>0</v>
      </c>
      <c r="BY121" s="15" t="s">
        <v>283</v>
      </c>
      <c r="BZ121" s="15">
        <f t="shared" si="123"/>
        <v>0</v>
      </c>
      <c r="CA121" s="15" t="s">
        <v>284</v>
      </c>
      <c r="CB121" s="15">
        <f t="shared" si="124"/>
        <v>1</v>
      </c>
      <c r="CC121" s="15" t="s">
        <v>284</v>
      </c>
      <c r="CD121" s="15">
        <f t="shared" si="125"/>
        <v>0</v>
      </c>
      <c r="CE121" s="15" t="s">
        <v>12</v>
      </c>
      <c r="CF121" s="15">
        <f t="shared" si="126"/>
        <v>1</v>
      </c>
      <c r="CG121" s="15" t="s">
        <v>284</v>
      </c>
      <c r="CH121" s="15">
        <f t="shared" si="127"/>
        <v>0</v>
      </c>
      <c r="CI121" s="15">
        <v>3</v>
      </c>
      <c r="CJ121" s="15">
        <v>3</v>
      </c>
      <c r="CK121" s="15">
        <v>3</v>
      </c>
      <c r="CL121" s="15">
        <v>0</v>
      </c>
      <c r="CM121" s="15">
        <v>5</v>
      </c>
      <c r="CN121" s="9">
        <f t="shared" si="86"/>
        <v>20</v>
      </c>
      <c r="CO121" s="15">
        <f t="shared" si="128"/>
        <v>20</v>
      </c>
      <c r="CP121" s="164">
        <f t="shared" si="87"/>
        <v>14</v>
      </c>
      <c r="CQ121" s="165">
        <f>CN121*'DATA GURU'!$C$30+CP121</f>
        <v>49</v>
      </c>
      <c r="CR121" s="220" t="str">
        <f>IF(CQ121&gt;='DATA GURU'!$C$20+20,"BAIK SEKALI",IF(CQ121&gt;='DATA GURU'!$C$20,"BAIK ",IF(CQ121&gt;='DATA GURU'!$C$20-10,"CUKUP",IF(CQ121&gt;='DATA GURU'!$C$20-20,"KURANG",IF(CQ121&lt;='DATA GURU'!$C$20-20,"KURANG SEKALI")))))</f>
        <v>CUKUP</v>
      </c>
      <c r="CS121" s="15">
        <v>11</v>
      </c>
    </row>
    <row r="122" spans="1:97" x14ac:dyDescent="0.25">
      <c r="A122" s="3">
        <v>107</v>
      </c>
      <c r="B122" s="167" t="s">
        <v>267</v>
      </c>
      <c r="C122" s="99" t="s">
        <v>75</v>
      </c>
      <c r="D122" s="100" t="s">
        <v>76</v>
      </c>
      <c r="G122" s="15" t="s">
        <v>12</v>
      </c>
      <c r="H122" s="15">
        <f t="shared" si="88"/>
        <v>0</v>
      </c>
      <c r="I122" s="15" t="s">
        <v>282</v>
      </c>
      <c r="J122" s="15">
        <f t="shared" si="89"/>
        <v>0</v>
      </c>
      <c r="K122" s="15" t="s">
        <v>283</v>
      </c>
      <c r="L122" s="15">
        <f t="shared" si="90"/>
        <v>0</v>
      </c>
      <c r="M122" s="15" t="s">
        <v>282</v>
      </c>
      <c r="N122" s="15">
        <f t="shared" si="91"/>
        <v>1</v>
      </c>
      <c r="O122" s="15" t="s">
        <v>284</v>
      </c>
      <c r="P122" s="15">
        <f t="shared" si="92"/>
        <v>0</v>
      </c>
      <c r="Q122" s="15" t="s">
        <v>12</v>
      </c>
      <c r="R122" s="15">
        <f t="shared" si="93"/>
        <v>0</v>
      </c>
      <c r="S122" s="15" t="s">
        <v>12</v>
      </c>
      <c r="T122" s="15">
        <f t="shared" si="94"/>
        <v>0</v>
      </c>
      <c r="U122" s="15" t="s">
        <v>282</v>
      </c>
      <c r="V122" s="15">
        <f t="shared" si="95"/>
        <v>0</v>
      </c>
      <c r="W122" s="15" t="s">
        <v>283</v>
      </c>
      <c r="X122" s="15">
        <f t="shared" si="96"/>
        <v>1</v>
      </c>
      <c r="Y122" s="15" t="s">
        <v>284</v>
      </c>
      <c r="Z122" s="15">
        <f t="shared" si="97"/>
        <v>1</v>
      </c>
      <c r="AA122" s="15" t="s">
        <v>283</v>
      </c>
      <c r="AB122" s="15">
        <f t="shared" si="98"/>
        <v>1</v>
      </c>
      <c r="AC122" s="15" t="s">
        <v>284</v>
      </c>
      <c r="AD122" s="15">
        <f t="shared" si="99"/>
        <v>0</v>
      </c>
      <c r="AE122" s="15" t="s">
        <v>282</v>
      </c>
      <c r="AF122" s="15">
        <f t="shared" si="100"/>
        <v>0</v>
      </c>
      <c r="AG122" s="15" t="s">
        <v>282</v>
      </c>
      <c r="AH122" s="15">
        <f t="shared" si="101"/>
        <v>1</v>
      </c>
      <c r="AI122" s="15" t="s">
        <v>284</v>
      </c>
      <c r="AJ122" s="15">
        <f t="shared" si="102"/>
        <v>0</v>
      </c>
      <c r="AK122" s="15" t="s">
        <v>282</v>
      </c>
      <c r="AL122" s="15">
        <f t="shared" si="103"/>
        <v>0</v>
      </c>
      <c r="AM122" s="15" t="s">
        <v>12</v>
      </c>
      <c r="AN122" s="15">
        <f t="shared" si="104"/>
        <v>1</v>
      </c>
      <c r="AO122" s="15" t="s">
        <v>282</v>
      </c>
      <c r="AP122" s="15">
        <f t="shared" si="105"/>
        <v>0</v>
      </c>
      <c r="AQ122" s="15" t="s">
        <v>12</v>
      </c>
      <c r="AR122" s="15">
        <f t="shared" si="106"/>
        <v>1</v>
      </c>
      <c r="AS122" s="15" t="s">
        <v>285</v>
      </c>
      <c r="AT122" s="15">
        <f t="shared" si="107"/>
        <v>0</v>
      </c>
      <c r="AU122" s="15" t="s">
        <v>284</v>
      </c>
      <c r="AV122" s="15">
        <f t="shared" si="108"/>
        <v>0</v>
      </c>
      <c r="AW122" s="15" t="s">
        <v>284</v>
      </c>
      <c r="AX122" s="15">
        <f t="shared" si="109"/>
        <v>0</v>
      </c>
      <c r="AY122" s="15" t="s">
        <v>284</v>
      </c>
      <c r="AZ122" s="15">
        <f t="shared" si="110"/>
        <v>1</v>
      </c>
      <c r="BA122" s="15" t="s">
        <v>285</v>
      </c>
      <c r="BB122" s="15">
        <f t="shared" si="111"/>
        <v>0</v>
      </c>
      <c r="BC122" s="15" t="s">
        <v>12</v>
      </c>
      <c r="BD122" s="15">
        <f t="shared" si="112"/>
        <v>1</v>
      </c>
      <c r="BE122" s="15" t="s">
        <v>284</v>
      </c>
      <c r="BF122" s="15">
        <f t="shared" si="113"/>
        <v>1</v>
      </c>
      <c r="BG122" s="15" t="s">
        <v>285</v>
      </c>
      <c r="BH122" s="15">
        <f t="shared" si="114"/>
        <v>1</v>
      </c>
      <c r="BI122" s="15" t="s">
        <v>282</v>
      </c>
      <c r="BJ122" s="15">
        <f t="shared" si="115"/>
        <v>1</v>
      </c>
      <c r="BK122" s="15" t="s">
        <v>285</v>
      </c>
      <c r="BL122" s="15">
        <f t="shared" si="116"/>
        <v>0</v>
      </c>
      <c r="BM122" s="15" t="s">
        <v>284</v>
      </c>
      <c r="BN122" s="15">
        <f t="shared" si="117"/>
        <v>1</v>
      </c>
      <c r="BO122" s="15" t="s">
        <v>284</v>
      </c>
      <c r="BP122" s="15">
        <f t="shared" si="118"/>
        <v>0</v>
      </c>
      <c r="BQ122" s="15" t="s">
        <v>283</v>
      </c>
      <c r="BR122" s="15">
        <f t="shared" si="119"/>
        <v>1</v>
      </c>
      <c r="BS122" s="15" t="s">
        <v>283</v>
      </c>
      <c r="BT122" s="15">
        <f t="shared" si="120"/>
        <v>1</v>
      </c>
      <c r="BU122" s="15" t="s">
        <v>12</v>
      </c>
      <c r="BV122" s="15">
        <f t="shared" si="121"/>
        <v>1</v>
      </c>
      <c r="BW122" s="15" t="s">
        <v>12</v>
      </c>
      <c r="BX122" s="15">
        <f t="shared" si="122"/>
        <v>0</v>
      </c>
      <c r="BY122" s="15" t="s">
        <v>283</v>
      </c>
      <c r="BZ122" s="15">
        <f t="shared" si="123"/>
        <v>0</v>
      </c>
      <c r="CA122" s="15" t="s">
        <v>284</v>
      </c>
      <c r="CB122" s="15">
        <f t="shared" si="124"/>
        <v>1</v>
      </c>
      <c r="CC122" s="15" t="s">
        <v>284</v>
      </c>
      <c r="CD122" s="15">
        <f t="shared" si="125"/>
        <v>0</v>
      </c>
      <c r="CE122" s="15" t="s">
        <v>12</v>
      </c>
      <c r="CF122" s="15">
        <f t="shared" si="126"/>
        <v>1</v>
      </c>
      <c r="CG122" s="15" t="s">
        <v>282</v>
      </c>
      <c r="CH122" s="15">
        <f t="shared" si="127"/>
        <v>0</v>
      </c>
      <c r="CI122" s="15">
        <v>4</v>
      </c>
      <c r="CJ122" s="15">
        <v>0</v>
      </c>
      <c r="CK122" s="15">
        <v>1</v>
      </c>
      <c r="CL122" s="15">
        <v>0</v>
      </c>
      <c r="CM122" s="15">
        <v>4</v>
      </c>
      <c r="CN122" s="9">
        <f t="shared" si="86"/>
        <v>18</v>
      </c>
      <c r="CO122" s="15">
        <f t="shared" si="128"/>
        <v>22</v>
      </c>
      <c r="CP122" s="164">
        <f t="shared" si="87"/>
        <v>9</v>
      </c>
      <c r="CQ122" s="165">
        <f>CN122*'DATA GURU'!$C$30+CP122</f>
        <v>40.5</v>
      </c>
      <c r="CR122" s="220" t="str">
        <f>IF(CQ122&gt;='DATA GURU'!$C$20+20,"BAIK SEKALI",IF(CQ122&gt;='DATA GURU'!$C$20,"BAIK ",IF(CQ122&gt;='DATA GURU'!$C$20-10,"CUKUP",IF(CQ122&gt;='DATA GURU'!$C$20-20,"KURANG",IF(CQ122&lt;='DATA GURU'!$C$20-20,"KURANG SEKALI")))))</f>
        <v>KURANG</v>
      </c>
      <c r="CS122" s="15">
        <v>11</v>
      </c>
    </row>
    <row r="123" spans="1:97" x14ac:dyDescent="0.25">
      <c r="A123" s="1">
        <v>108</v>
      </c>
      <c r="B123" s="169" t="s">
        <v>268</v>
      </c>
      <c r="C123" s="99" t="s">
        <v>75</v>
      </c>
      <c r="D123" s="100" t="s">
        <v>76</v>
      </c>
      <c r="G123" s="15" t="s">
        <v>284</v>
      </c>
      <c r="H123" s="15">
        <f t="shared" si="88"/>
        <v>0</v>
      </c>
      <c r="I123" s="15" t="s">
        <v>283</v>
      </c>
      <c r="J123" s="15">
        <f t="shared" si="89"/>
        <v>1</v>
      </c>
      <c r="K123" s="15" t="s">
        <v>283</v>
      </c>
      <c r="L123" s="15">
        <f t="shared" si="90"/>
        <v>0</v>
      </c>
      <c r="M123" s="15" t="s">
        <v>282</v>
      </c>
      <c r="N123" s="15">
        <f t="shared" si="91"/>
        <v>1</v>
      </c>
      <c r="O123" s="15" t="s">
        <v>283</v>
      </c>
      <c r="P123" s="15">
        <f t="shared" si="92"/>
        <v>0</v>
      </c>
      <c r="Q123" s="15" t="s">
        <v>12</v>
      </c>
      <c r="R123" s="15">
        <f t="shared" si="93"/>
        <v>0</v>
      </c>
      <c r="S123" s="15" t="s">
        <v>12</v>
      </c>
      <c r="T123" s="15">
        <f t="shared" si="94"/>
        <v>0</v>
      </c>
      <c r="U123" s="15" t="s">
        <v>283</v>
      </c>
      <c r="V123" s="15">
        <f t="shared" si="95"/>
        <v>0</v>
      </c>
      <c r="W123" s="15" t="s">
        <v>285</v>
      </c>
      <c r="X123" s="15">
        <f t="shared" si="96"/>
        <v>0</v>
      </c>
      <c r="Y123" s="15" t="s">
        <v>284</v>
      </c>
      <c r="Z123" s="15">
        <f t="shared" si="97"/>
        <v>1</v>
      </c>
      <c r="AA123" s="15" t="s">
        <v>283</v>
      </c>
      <c r="AB123" s="15">
        <f t="shared" si="98"/>
        <v>1</v>
      </c>
      <c r="AC123" s="15" t="s">
        <v>284</v>
      </c>
      <c r="AD123" s="15">
        <f t="shared" si="99"/>
        <v>0</v>
      </c>
      <c r="AE123" s="15" t="s">
        <v>283</v>
      </c>
      <c r="AF123" s="15">
        <f t="shared" si="100"/>
        <v>0</v>
      </c>
      <c r="AG123" s="15" t="s">
        <v>282</v>
      </c>
      <c r="AH123" s="15">
        <f t="shared" si="101"/>
        <v>1</v>
      </c>
      <c r="AI123" s="15" t="s">
        <v>285</v>
      </c>
      <c r="AJ123" s="15">
        <f t="shared" si="102"/>
        <v>1</v>
      </c>
      <c r="AK123" s="15" t="s">
        <v>283</v>
      </c>
      <c r="AL123" s="15">
        <f t="shared" si="103"/>
        <v>0</v>
      </c>
      <c r="AM123" s="15" t="s">
        <v>12</v>
      </c>
      <c r="AN123" s="15">
        <f t="shared" si="104"/>
        <v>1</v>
      </c>
      <c r="AO123" s="15" t="s">
        <v>12</v>
      </c>
      <c r="AP123" s="15">
        <f t="shared" si="105"/>
        <v>0</v>
      </c>
      <c r="AQ123" s="15" t="s">
        <v>12</v>
      </c>
      <c r="AR123" s="15">
        <f t="shared" si="106"/>
        <v>1</v>
      </c>
      <c r="AS123" s="15" t="s">
        <v>285</v>
      </c>
      <c r="AT123" s="15">
        <f t="shared" si="107"/>
        <v>0</v>
      </c>
      <c r="AU123" s="15" t="s">
        <v>282</v>
      </c>
      <c r="AV123" s="15">
        <f t="shared" si="108"/>
        <v>0</v>
      </c>
      <c r="AW123" s="15" t="s">
        <v>12</v>
      </c>
      <c r="AX123" s="15">
        <f t="shared" si="109"/>
        <v>1</v>
      </c>
      <c r="AY123" s="15" t="s">
        <v>284</v>
      </c>
      <c r="AZ123" s="15">
        <f t="shared" si="110"/>
        <v>1</v>
      </c>
      <c r="BA123" s="15" t="s">
        <v>284</v>
      </c>
      <c r="BB123" s="15">
        <f t="shared" si="111"/>
        <v>1</v>
      </c>
      <c r="BC123" s="15" t="s">
        <v>12</v>
      </c>
      <c r="BD123" s="15">
        <f t="shared" si="112"/>
        <v>1</v>
      </c>
      <c r="BE123" s="15" t="s">
        <v>284</v>
      </c>
      <c r="BF123" s="15">
        <f t="shared" si="113"/>
        <v>1</v>
      </c>
      <c r="BG123" s="15" t="s">
        <v>285</v>
      </c>
      <c r="BH123" s="15">
        <f t="shared" si="114"/>
        <v>1</v>
      </c>
      <c r="BI123" s="15" t="s">
        <v>282</v>
      </c>
      <c r="BJ123" s="15">
        <f t="shared" si="115"/>
        <v>1</v>
      </c>
      <c r="BK123" s="15" t="s">
        <v>285</v>
      </c>
      <c r="BL123" s="15">
        <f t="shared" si="116"/>
        <v>0</v>
      </c>
      <c r="BM123" s="15" t="s">
        <v>284</v>
      </c>
      <c r="BN123" s="15">
        <f t="shared" si="117"/>
        <v>1</v>
      </c>
      <c r="BO123" s="15" t="s">
        <v>283</v>
      </c>
      <c r="BP123" s="15">
        <f t="shared" si="118"/>
        <v>0</v>
      </c>
      <c r="BQ123" s="15" t="s">
        <v>283</v>
      </c>
      <c r="BR123" s="15">
        <f t="shared" si="119"/>
        <v>1</v>
      </c>
      <c r="BS123" s="15" t="s">
        <v>283</v>
      </c>
      <c r="BT123" s="15">
        <f t="shared" si="120"/>
        <v>1</v>
      </c>
      <c r="BU123" s="15" t="s">
        <v>284</v>
      </c>
      <c r="BV123" s="15">
        <f t="shared" si="121"/>
        <v>0</v>
      </c>
      <c r="BW123" s="15" t="s">
        <v>12</v>
      </c>
      <c r="BX123" s="15">
        <f t="shared" si="122"/>
        <v>0</v>
      </c>
      <c r="BY123" s="15" t="s">
        <v>283</v>
      </c>
      <c r="BZ123" s="15">
        <f t="shared" si="123"/>
        <v>0</v>
      </c>
      <c r="CA123" s="15" t="s">
        <v>284</v>
      </c>
      <c r="CB123" s="15">
        <f t="shared" si="124"/>
        <v>1</v>
      </c>
      <c r="CC123" s="15" t="s">
        <v>282</v>
      </c>
      <c r="CD123" s="15">
        <f t="shared" si="125"/>
        <v>1</v>
      </c>
      <c r="CE123" s="15" t="s">
        <v>12</v>
      </c>
      <c r="CF123" s="15">
        <f t="shared" si="126"/>
        <v>1</v>
      </c>
      <c r="CG123" s="15" t="s">
        <v>283</v>
      </c>
      <c r="CH123" s="15">
        <f t="shared" si="127"/>
        <v>0</v>
      </c>
      <c r="CI123" s="15">
        <v>4</v>
      </c>
      <c r="CJ123" s="15">
        <v>4</v>
      </c>
      <c r="CK123" s="15">
        <v>0</v>
      </c>
      <c r="CL123" s="15">
        <v>1</v>
      </c>
      <c r="CM123" s="15">
        <v>4</v>
      </c>
      <c r="CN123" s="9">
        <f t="shared" si="86"/>
        <v>21</v>
      </c>
      <c r="CO123" s="15">
        <f t="shared" si="128"/>
        <v>19</v>
      </c>
      <c r="CP123" s="164">
        <f t="shared" si="87"/>
        <v>13</v>
      </c>
      <c r="CQ123" s="165">
        <f>CN123*'DATA GURU'!$C$30+CP123</f>
        <v>49.75</v>
      </c>
      <c r="CR123" s="220" t="str">
        <f>IF(CQ123&gt;='DATA GURU'!$C$20+20,"BAIK SEKALI",IF(CQ123&gt;='DATA GURU'!$C$20,"BAIK ",IF(CQ123&gt;='DATA GURU'!$C$20-10,"CUKUP",IF(CQ123&gt;='DATA GURU'!$C$20-20,"KURANG",IF(CQ123&lt;='DATA GURU'!$C$20-20,"KURANG SEKALI")))))</f>
        <v>CUKUP</v>
      </c>
      <c r="CS123" s="15">
        <v>11</v>
      </c>
    </row>
    <row r="124" spans="1:97" x14ac:dyDescent="0.25">
      <c r="A124" s="3">
        <v>109</v>
      </c>
      <c r="B124" s="167" t="s">
        <v>269</v>
      </c>
      <c r="C124" s="99" t="s">
        <v>75</v>
      </c>
      <c r="D124" s="100" t="s">
        <v>76</v>
      </c>
      <c r="G124" s="15" t="s">
        <v>282</v>
      </c>
      <c r="H124" s="15">
        <f t="shared" si="88"/>
        <v>1</v>
      </c>
      <c r="I124" s="15" t="s">
        <v>12</v>
      </c>
      <c r="J124" s="15">
        <f t="shared" si="89"/>
        <v>0</v>
      </c>
      <c r="K124" s="15" t="s">
        <v>283</v>
      </c>
      <c r="L124" s="15">
        <f t="shared" si="90"/>
        <v>0</v>
      </c>
      <c r="M124" s="15" t="s">
        <v>282</v>
      </c>
      <c r="N124" s="15">
        <f t="shared" si="91"/>
        <v>1</v>
      </c>
      <c r="O124" s="15" t="s">
        <v>283</v>
      </c>
      <c r="P124" s="15">
        <f t="shared" si="92"/>
        <v>0</v>
      </c>
      <c r="Q124" s="15" t="s">
        <v>282</v>
      </c>
      <c r="R124" s="15">
        <f t="shared" si="93"/>
        <v>1</v>
      </c>
      <c r="S124" s="15" t="s">
        <v>285</v>
      </c>
      <c r="T124" s="15">
        <f t="shared" si="94"/>
        <v>1</v>
      </c>
      <c r="U124" s="15" t="s">
        <v>282</v>
      </c>
      <c r="V124" s="15">
        <f t="shared" si="95"/>
        <v>0</v>
      </c>
      <c r="W124" s="15" t="s">
        <v>12</v>
      </c>
      <c r="X124" s="15">
        <f t="shared" si="96"/>
        <v>0</v>
      </c>
      <c r="Y124" s="15" t="s">
        <v>283</v>
      </c>
      <c r="Z124" s="15">
        <f t="shared" si="97"/>
        <v>0</v>
      </c>
      <c r="AA124" s="15" t="s">
        <v>283</v>
      </c>
      <c r="AB124" s="15">
        <f t="shared" si="98"/>
        <v>1</v>
      </c>
      <c r="AC124" s="15" t="s">
        <v>284</v>
      </c>
      <c r="AD124" s="15">
        <f t="shared" si="99"/>
        <v>0</v>
      </c>
      <c r="AE124" s="15" t="s">
        <v>282</v>
      </c>
      <c r="AF124" s="15">
        <f t="shared" si="100"/>
        <v>0</v>
      </c>
      <c r="AG124" s="15" t="s">
        <v>283</v>
      </c>
      <c r="AH124" s="15">
        <f t="shared" si="101"/>
        <v>0</v>
      </c>
      <c r="AI124" s="15" t="s">
        <v>284</v>
      </c>
      <c r="AJ124" s="15">
        <f t="shared" si="102"/>
        <v>0</v>
      </c>
      <c r="AK124" s="15" t="s">
        <v>283</v>
      </c>
      <c r="AL124" s="15">
        <f t="shared" si="103"/>
        <v>0</v>
      </c>
      <c r="AM124" s="15" t="s">
        <v>12</v>
      </c>
      <c r="AN124" s="15">
        <f t="shared" si="104"/>
        <v>1</v>
      </c>
      <c r="AO124" s="15" t="s">
        <v>12</v>
      </c>
      <c r="AP124" s="15">
        <f t="shared" si="105"/>
        <v>0</v>
      </c>
      <c r="AQ124" s="15" t="s">
        <v>12</v>
      </c>
      <c r="AR124" s="15">
        <f t="shared" si="106"/>
        <v>1</v>
      </c>
      <c r="AS124" s="15" t="s">
        <v>285</v>
      </c>
      <c r="AT124" s="15">
        <f t="shared" si="107"/>
        <v>0</v>
      </c>
      <c r="AU124" s="15" t="s">
        <v>12</v>
      </c>
      <c r="AV124" s="15">
        <f t="shared" si="108"/>
        <v>1</v>
      </c>
      <c r="AW124" s="15" t="s">
        <v>12</v>
      </c>
      <c r="AX124" s="15">
        <f t="shared" si="109"/>
        <v>1</v>
      </c>
      <c r="AY124" s="15" t="s">
        <v>284</v>
      </c>
      <c r="AZ124" s="15">
        <f t="shared" si="110"/>
        <v>1</v>
      </c>
      <c r="BA124" s="15" t="s">
        <v>283</v>
      </c>
      <c r="BB124" s="15">
        <f t="shared" si="111"/>
        <v>0</v>
      </c>
      <c r="BC124" s="15" t="s">
        <v>283</v>
      </c>
      <c r="BD124" s="15">
        <f t="shared" si="112"/>
        <v>0</v>
      </c>
      <c r="BE124" s="15" t="s">
        <v>284</v>
      </c>
      <c r="BF124" s="15">
        <f t="shared" si="113"/>
        <v>1</v>
      </c>
      <c r="BG124" s="15" t="s">
        <v>284</v>
      </c>
      <c r="BH124" s="15">
        <f t="shared" si="114"/>
        <v>0</v>
      </c>
      <c r="BI124" s="15" t="s">
        <v>12</v>
      </c>
      <c r="BJ124" s="15">
        <f t="shared" si="115"/>
        <v>0</v>
      </c>
      <c r="BK124" s="15" t="s">
        <v>282</v>
      </c>
      <c r="BL124" s="15">
        <f t="shared" si="116"/>
        <v>0</v>
      </c>
      <c r="BM124" s="15" t="s">
        <v>284</v>
      </c>
      <c r="BN124" s="15">
        <f t="shared" si="117"/>
        <v>1</v>
      </c>
      <c r="BO124" s="15" t="s">
        <v>12</v>
      </c>
      <c r="BP124" s="15">
        <f t="shared" si="118"/>
        <v>1</v>
      </c>
      <c r="BQ124" s="15" t="s">
        <v>283</v>
      </c>
      <c r="BR124" s="15">
        <f t="shared" si="119"/>
        <v>1</v>
      </c>
      <c r="BS124" s="15" t="s">
        <v>283</v>
      </c>
      <c r="BT124" s="15">
        <f t="shared" si="120"/>
        <v>1</v>
      </c>
      <c r="BU124" s="15" t="s">
        <v>283</v>
      </c>
      <c r="BV124" s="15">
        <f t="shared" si="121"/>
        <v>0</v>
      </c>
      <c r="BW124" s="15" t="s">
        <v>285</v>
      </c>
      <c r="BX124" s="15">
        <f t="shared" si="122"/>
        <v>1</v>
      </c>
      <c r="BY124" s="15" t="s">
        <v>283</v>
      </c>
      <c r="BZ124" s="15">
        <f t="shared" si="123"/>
        <v>0</v>
      </c>
      <c r="CA124" s="15" t="s">
        <v>282</v>
      </c>
      <c r="CB124" s="15">
        <f t="shared" si="124"/>
        <v>0</v>
      </c>
      <c r="CC124" s="15" t="s">
        <v>282</v>
      </c>
      <c r="CD124" s="15">
        <f t="shared" si="125"/>
        <v>1</v>
      </c>
      <c r="CE124" s="15" t="s">
        <v>283</v>
      </c>
      <c r="CF124" s="15">
        <f t="shared" si="126"/>
        <v>0</v>
      </c>
      <c r="CG124" s="15" t="s">
        <v>282</v>
      </c>
      <c r="CH124" s="15">
        <f t="shared" si="127"/>
        <v>0</v>
      </c>
      <c r="CI124" s="15">
        <v>4</v>
      </c>
      <c r="CJ124" s="15">
        <v>8</v>
      </c>
      <c r="CK124" s="15">
        <v>3</v>
      </c>
      <c r="CL124" s="15">
        <v>1</v>
      </c>
      <c r="CM124" s="15">
        <v>3</v>
      </c>
      <c r="CN124" s="9">
        <f t="shared" si="86"/>
        <v>17</v>
      </c>
      <c r="CO124" s="15">
        <f t="shared" si="128"/>
        <v>23</v>
      </c>
      <c r="CP124" s="164">
        <f t="shared" si="87"/>
        <v>19</v>
      </c>
      <c r="CQ124" s="165">
        <f>CN124*'DATA GURU'!$C$30+CP124</f>
        <v>48.75</v>
      </c>
      <c r="CR124" s="220" t="str">
        <f>IF(CQ124&gt;='DATA GURU'!$C$20+20,"BAIK SEKALI",IF(CQ124&gt;='DATA GURU'!$C$20,"BAIK ",IF(CQ124&gt;='DATA GURU'!$C$20-10,"CUKUP",IF(CQ124&gt;='DATA GURU'!$C$20-20,"KURANG",IF(CQ124&lt;='DATA GURU'!$C$20-20,"KURANG SEKALI")))))</f>
        <v>CUKUP</v>
      </c>
      <c r="CS124" s="15">
        <v>11</v>
      </c>
    </row>
    <row r="125" spans="1:97" x14ac:dyDescent="0.25">
      <c r="A125" s="1">
        <v>110</v>
      </c>
      <c r="B125" s="167" t="s">
        <v>270</v>
      </c>
      <c r="C125" s="99" t="s">
        <v>75</v>
      </c>
      <c r="D125" s="100" t="s">
        <v>76</v>
      </c>
      <c r="G125" s="15" t="s">
        <v>282</v>
      </c>
      <c r="H125" s="15">
        <f t="shared" si="88"/>
        <v>1</v>
      </c>
      <c r="I125" s="15" t="s">
        <v>283</v>
      </c>
      <c r="J125" s="15">
        <f t="shared" si="89"/>
        <v>1</v>
      </c>
      <c r="K125" s="15" t="s">
        <v>283</v>
      </c>
      <c r="L125" s="15">
        <f t="shared" si="90"/>
        <v>0</v>
      </c>
      <c r="M125" s="15" t="s">
        <v>282</v>
      </c>
      <c r="N125" s="15">
        <f t="shared" si="91"/>
        <v>1</v>
      </c>
      <c r="O125" s="15" t="s">
        <v>283</v>
      </c>
      <c r="P125" s="15">
        <f t="shared" si="92"/>
        <v>0</v>
      </c>
      <c r="Q125" s="15" t="s">
        <v>283</v>
      </c>
      <c r="R125" s="15">
        <f t="shared" si="93"/>
        <v>0</v>
      </c>
      <c r="S125" s="15" t="s">
        <v>283</v>
      </c>
      <c r="T125" s="15">
        <f t="shared" si="94"/>
        <v>0</v>
      </c>
      <c r="U125" s="15" t="s">
        <v>284</v>
      </c>
      <c r="V125" s="15">
        <f t="shared" si="95"/>
        <v>0</v>
      </c>
      <c r="W125" s="15" t="s">
        <v>283</v>
      </c>
      <c r="X125" s="15">
        <f t="shared" si="96"/>
        <v>1</v>
      </c>
      <c r="Y125" s="15" t="s">
        <v>12</v>
      </c>
      <c r="Z125" s="15">
        <f t="shared" si="97"/>
        <v>0</v>
      </c>
      <c r="AA125" s="15" t="s">
        <v>283</v>
      </c>
      <c r="AB125" s="15">
        <f t="shared" si="98"/>
        <v>1</v>
      </c>
      <c r="AC125" s="15" t="s">
        <v>284</v>
      </c>
      <c r="AD125" s="15">
        <f t="shared" si="99"/>
        <v>0</v>
      </c>
      <c r="AE125" s="15" t="s">
        <v>283</v>
      </c>
      <c r="AF125" s="15">
        <f t="shared" si="100"/>
        <v>0</v>
      </c>
      <c r="AG125" s="15" t="s">
        <v>282</v>
      </c>
      <c r="AH125" s="15">
        <f t="shared" si="101"/>
        <v>1</v>
      </c>
      <c r="AI125" s="15" t="s">
        <v>284</v>
      </c>
      <c r="AJ125" s="15">
        <f t="shared" si="102"/>
        <v>0</v>
      </c>
      <c r="AK125" s="15" t="s">
        <v>285</v>
      </c>
      <c r="AL125" s="15">
        <f t="shared" si="103"/>
        <v>0</v>
      </c>
      <c r="AM125" s="15" t="s">
        <v>286</v>
      </c>
      <c r="AN125" s="15">
        <f t="shared" si="104"/>
        <v>0</v>
      </c>
      <c r="AO125" s="15" t="s">
        <v>283</v>
      </c>
      <c r="AP125" s="15">
        <f t="shared" si="105"/>
        <v>1</v>
      </c>
      <c r="AQ125" s="15" t="s">
        <v>283</v>
      </c>
      <c r="AR125" s="15">
        <f t="shared" si="106"/>
        <v>0</v>
      </c>
      <c r="AS125" s="15" t="s">
        <v>283</v>
      </c>
      <c r="AT125" s="15">
        <f t="shared" si="107"/>
        <v>0</v>
      </c>
      <c r="AU125" s="15" t="s">
        <v>285</v>
      </c>
      <c r="AV125" s="15">
        <f t="shared" si="108"/>
        <v>0</v>
      </c>
      <c r="AW125" s="15" t="s">
        <v>284</v>
      </c>
      <c r="AX125" s="15">
        <f t="shared" si="109"/>
        <v>0</v>
      </c>
      <c r="AY125" s="15" t="s">
        <v>284</v>
      </c>
      <c r="AZ125" s="15">
        <f t="shared" si="110"/>
        <v>1</v>
      </c>
      <c r="BA125" s="15" t="s">
        <v>282</v>
      </c>
      <c r="BB125" s="15">
        <f t="shared" si="111"/>
        <v>0</v>
      </c>
      <c r="BC125" s="15" t="s">
        <v>282</v>
      </c>
      <c r="BD125" s="15">
        <f t="shared" si="112"/>
        <v>0</v>
      </c>
      <c r="BE125" s="15" t="s">
        <v>284</v>
      </c>
      <c r="BF125" s="15">
        <f t="shared" si="113"/>
        <v>1</v>
      </c>
      <c r="BG125" s="15" t="s">
        <v>12</v>
      </c>
      <c r="BH125" s="15">
        <f t="shared" si="114"/>
        <v>0</v>
      </c>
      <c r="BI125" s="15" t="s">
        <v>285</v>
      </c>
      <c r="BJ125" s="15">
        <f t="shared" si="115"/>
        <v>0</v>
      </c>
      <c r="BK125" s="15" t="s">
        <v>282</v>
      </c>
      <c r="BL125" s="15">
        <f t="shared" si="116"/>
        <v>0</v>
      </c>
      <c r="BM125" s="15" t="s">
        <v>12</v>
      </c>
      <c r="BN125" s="15">
        <f t="shared" si="117"/>
        <v>0</v>
      </c>
      <c r="BO125" s="15" t="s">
        <v>283</v>
      </c>
      <c r="BP125" s="15">
        <f t="shared" si="118"/>
        <v>0</v>
      </c>
      <c r="BQ125" s="15" t="s">
        <v>283</v>
      </c>
      <c r="BR125" s="15">
        <f t="shared" si="119"/>
        <v>1</v>
      </c>
      <c r="BS125" s="15" t="s">
        <v>283</v>
      </c>
      <c r="BT125" s="15">
        <f t="shared" si="120"/>
        <v>1</v>
      </c>
      <c r="BU125" s="15" t="s">
        <v>282</v>
      </c>
      <c r="BV125" s="15">
        <f t="shared" si="121"/>
        <v>0</v>
      </c>
      <c r="BW125" s="15" t="s">
        <v>285</v>
      </c>
      <c r="BX125" s="15">
        <f t="shared" si="122"/>
        <v>1</v>
      </c>
      <c r="BY125" s="15" t="s">
        <v>12</v>
      </c>
      <c r="BZ125" s="15">
        <f t="shared" si="123"/>
        <v>0</v>
      </c>
      <c r="CA125" s="15" t="s">
        <v>283</v>
      </c>
      <c r="CB125" s="15">
        <f t="shared" si="124"/>
        <v>0</v>
      </c>
      <c r="CC125" s="15" t="s">
        <v>283</v>
      </c>
      <c r="CD125" s="15">
        <f t="shared" si="125"/>
        <v>0</v>
      </c>
      <c r="CE125" s="15" t="s">
        <v>282</v>
      </c>
      <c r="CF125" s="15">
        <f t="shared" si="126"/>
        <v>0</v>
      </c>
      <c r="CG125" s="15" t="s">
        <v>282</v>
      </c>
      <c r="CH125" s="15">
        <f t="shared" si="127"/>
        <v>0</v>
      </c>
      <c r="CI125" s="15">
        <v>0</v>
      </c>
      <c r="CJ125" s="15">
        <v>0</v>
      </c>
      <c r="CK125" s="15">
        <v>0</v>
      </c>
      <c r="CL125" s="15">
        <v>0</v>
      </c>
      <c r="CM125" s="15">
        <v>3</v>
      </c>
      <c r="CN125" s="9">
        <f t="shared" si="86"/>
        <v>12</v>
      </c>
      <c r="CO125" s="15">
        <f t="shared" si="128"/>
        <v>28</v>
      </c>
      <c r="CP125" s="164">
        <f t="shared" si="87"/>
        <v>3</v>
      </c>
      <c r="CQ125" s="165">
        <f>CN125*'DATA GURU'!$C$30+CP125</f>
        <v>24</v>
      </c>
      <c r="CR125" s="220" t="str">
        <f>IF(CQ125&gt;='DATA GURU'!$C$20+20,"BAIK SEKALI",IF(CQ125&gt;='DATA GURU'!$C$20,"BAIK ",IF(CQ125&gt;='DATA GURU'!$C$20-10,"CUKUP",IF(CQ125&gt;='DATA GURU'!$C$20-20,"KURANG",IF(CQ125&lt;='DATA GURU'!$C$20-20,"KURANG SEKALI")))))</f>
        <v>KURANG SEKALI</v>
      </c>
      <c r="CS125" s="15">
        <v>11</v>
      </c>
    </row>
    <row r="126" spans="1:97" ht="15" x14ac:dyDescent="0.25">
      <c r="A126" s="234" t="s">
        <v>9</v>
      </c>
      <c r="B126" s="235"/>
      <c r="C126" s="137"/>
      <c r="D126" s="137"/>
      <c r="E126" s="137"/>
      <c r="F126" s="138"/>
      <c r="G126" s="141">
        <f>SUM(H16:H125)</f>
        <v>73</v>
      </c>
      <c r="H126" s="141">
        <f>SUM(H16:H125)</f>
        <v>73</v>
      </c>
      <c r="I126" s="141">
        <f>SUM(J16:J125)</f>
        <v>34</v>
      </c>
      <c r="J126" s="141">
        <f>SUM(J16:J125)</f>
        <v>34</v>
      </c>
      <c r="K126" s="141">
        <f>SUM(L16:L125)</f>
        <v>9</v>
      </c>
      <c r="L126" s="141">
        <f>SUM(L16:L125)</f>
        <v>9</v>
      </c>
      <c r="M126" s="141">
        <f>SUM(N16:N125)</f>
        <v>72</v>
      </c>
      <c r="N126" s="141">
        <f>SUM(N16:N125)</f>
        <v>72</v>
      </c>
      <c r="O126" s="141">
        <f>SUM(P16:P125)</f>
        <v>11</v>
      </c>
      <c r="P126" s="141">
        <f>SUM(P16:P125)</f>
        <v>11</v>
      </c>
      <c r="Q126" s="141">
        <f>SUM(R16:R125)</f>
        <v>38</v>
      </c>
      <c r="R126" s="141">
        <f>SUM(R16:R125)</f>
        <v>38</v>
      </c>
      <c r="S126" s="141">
        <f>SUM(T16:T125)</f>
        <v>11</v>
      </c>
      <c r="T126" s="141">
        <f>SUM(T16:T125)</f>
        <v>11</v>
      </c>
      <c r="U126" s="141">
        <f>SUM(V16:V125)</f>
        <v>35</v>
      </c>
      <c r="V126" s="141">
        <f>SUM(V16:V125)</f>
        <v>35</v>
      </c>
      <c r="W126" s="141">
        <f>SUM(X16:X125)</f>
        <v>17</v>
      </c>
      <c r="X126" s="141">
        <f>SUM(X16:X125)</f>
        <v>17</v>
      </c>
      <c r="Y126" s="141">
        <f>SUM(Z16:Z125)</f>
        <v>38</v>
      </c>
      <c r="Z126" s="141">
        <f>SUM(Z16:Z125)</f>
        <v>38</v>
      </c>
      <c r="AA126" s="141">
        <f>SUM(AB16:AB125)</f>
        <v>81</v>
      </c>
      <c r="AB126" s="141">
        <f>SUM(AB16:AB125)</f>
        <v>81</v>
      </c>
      <c r="AC126" s="141">
        <f>SUM(AD16:AD125)</f>
        <v>64</v>
      </c>
      <c r="AD126" s="141">
        <f>SUM(AD16:AD125)</f>
        <v>64</v>
      </c>
      <c r="AE126" s="141">
        <f>SUM(AF16:AF125)</f>
        <v>5</v>
      </c>
      <c r="AF126" s="141">
        <f>SUM(AF16:AF125)</f>
        <v>5</v>
      </c>
      <c r="AG126" s="141">
        <f>SUM(AH16:AH125)</f>
        <v>94</v>
      </c>
      <c r="AH126" s="141">
        <f>SUM(AH16:AH125)</f>
        <v>94</v>
      </c>
      <c r="AI126" s="141">
        <f>SUM(AJ16:AJ125)</f>
        <v>76</v>
      </c>
      <c r="AJ126" s="141">
        <f>SUM(AJ16:AJ125)</f>
        <v>76</v>
      </c>
      <c r="AK126" s="141">
        <f>SUM(AL16:AL125)</f>
        <v>40</v>
      </c>
      <c r="AL126" s="141">
        <f>SUM(AL16:AL125)</f>
        <v>40</v>
      </c>
      <c r="AM126" s="141">
        <f>SUM(AN16:AN125)</f>
        <v>78</v>
      </c>
      <c r="AN126" s="141">
        <f>SUM(AN16:AN125)</f>
        <v>78</v>
      </c>
      <c r="AO126" s="141">
        <f>SUM(AP16:AP125)</f>
        <v>5</v>
      </c>
      <c r="AP126" s="141">
        <f>SUM(AP16:AP125)</f>
        <v>5</v>
      </c>
      <c r="AQ126" s="141">
        <f>SUM(AR16:AR125)</f>
        <v>107</v>
      </c>
      <c r="AR126" s="141">
        <f>SUM(AR16:AR125)</f>
        <v>107</v>
      </c>
      <c r="AS126" s="141">
        <f>SUM(AT16:AT125)</f>
        <v>30</v>
      </c>
      <c r="AT126" s="141">
        <f>SUM(AT16:AT125)</f>
        <v>30</v>
      </c>
      <c r="AU126" s="141">
        <f>SUM(AV16:AV125)</f>
        <v>23</v>
      </c>
      <c r="AV126" s="141">
        <f>SUM(AV16:AV125)</f>
        <v>23</v>
      </c>
      <c r="AW126" s="141">
        <f>SUM(AX16:AX125)</f>
        <v>78</v>
      </c>
      <c r="AX126" s="141">
        <f>SUM(AX16:AX125)</f>
        <v>78</v>
      </c>
      <c r="AY126" s="141">
        <f>SUM(AZ16:AZ125)</f>
        <v>77</v>
      </c>
      <c r="AZ126" s="141">
        <f>SUM(AZ16:AZ125)</f>
        <v>77</v>
      </c>
      <c r="BA126" s="141">
        <f>SUM(BB16:BB125)</f>
        <v>83</v>
      </c>
      <c r="BB126" s="141">
        <f>SUM(BB16:BB125)</f>
        <v>83</v>
      </c>
      <c r="BC126" s="141">
        <f>SUM(BD16:BD125)</f>
        <v>71</v>
      </c>
      <c r="BD126" s="141">
        <f>SUM(BD16:BD125)</f>
        <v>71</v>
      </c>
      <c r="BE126" s="141">
        <f>SUM(BF16:BF125)</f>
        <v>85</v>
      </c>
      <c r="BF126" s="141">
        <f>SUM(BF16:BF125)</f>
        <v>85</v>
      </c>
      <c r="BG126" s="141">
        <f>SUM(BH16:BH125)</f>
        <v>64</v>
      </c>
      <c r="BH126" s="141">
        <f>SUM(BH16:BH125)</f>
        <v>64</v>
      </c>
      <c r="BI126" s="141">
        <f>SUM(BJ16:BJ125)</f>
        <v>30</v>
      </c>
      <c r="BJ126" s="141">
        <f>SUM(BJ16:BJ125)</f>
        <v>30</v>
      </c>
      <c r="BK126" s="141">
        <f>SUM(BL16:BL125)</f>
        <v>10</v>
      </c>
      <c r="BL126" s="141">
        <f>SUM(BL16:BL125)</f>
        <v>10</v>
      </c>
      <c r="BM126" s="141">
        <f>SUM(BN16:BN125)</f>
        <v>70</v>
      </c>
      <c r="BN126" s="141">
        <f>SUM(BN16:BN125)</f>
        <v>70</v>
      </c>
      <c r="BO126" s="141">
        <f>SUM(BP16:BP125)</f>
        <v>53</v>
      </c>
      <c r="BP126" s="141">
        <f>SUM(BP16:BP125)</f>
        <v>53</v>
      </c>
      <c r="BQ126" s="141">
        <f>SUM(BR16:BR125)</f>
        <v>73</v>
      </c>
      <c r="BR126" s="141">
        <f>SUM(BR16:BR125)</f>
        <v>73</v>
      </c>
      <c r="BS126" s="141">
        <f>SUM(BT16:BT125)</f>
        <v>95</v>
      </c>
      <c r="BT126" s="141">
        <f>SUM(BT16:BT125)</f>
        <v>95</v>
      </c>
      <c r="BU126" s="141">
        <f>SUM(BV16:BV125)</f>
        <v>58</v>
      </c>
      <c r="BV126" s="141">
        <f>SUM(BV16:BV125)</f>
        <v>58</v>
      </c>
      <c r="BW126" s="141">
        <f>SUM(BX16:BX125)</f>
        <v>28</v>
      </c>
      <c r="BX126" s="141">
        <f>SUM(BX16:BX125)</f>
        <v>28</v>
      </c>
      <c r="BY126" s="141">
        <f>SUM(BZ16:BZ125)</f>
        <v>55</v>
      </c>
      <c r="BZ126" s="141">
        <f>SUM(BZ16:BZ125)</f>
        <v>55</v>
      </c>
      <c r="CA126" s="141">
        <f>SUM(CB16:CB125)</f>
        <v>63</v>
      </c>
      <c r="CB126" s="141">
        <f>SUM(CB16:CB125)</f>
        <v>63</v>
      </c>
      <c r="CC126" s="141">
        <f>SUM(CD16:CD125)</f>
        <v>27</v>
      </c>
      <c r="CD126" s="141">
        <f>SUM(CD16:CD125)</f>
        <v>27</v>
      </c>
      <c r="CE126" s="141">
        <f>SUM(CF16:CF125)</f>
        <v>73</v>
      </c>
      <c r="CF126" s="141">
        <f>SUM(CF16:CF125)</f>
        <v>73</v>
      </c>
      <c r="CG126" s="141">
        <f>SUM(CH16:CH125)</f>
        <v>18</v>
      </c>
      <c r="CH126" s="141">
        <f t="shared" ref="CH126:CM126" si="129">SUM(CH16:CH125)</f>
        <v>18</v>
      </c>
      <c r="CI126" s="141">
        <f t="shared" si="129"/>
        <v>299</v>
      </c>
      <c r="CJ126" s="141">
        <f t="shared" si="129"/>
        <v>587</v>
      </c>
      <c r="CK126" s="141">
        <f t="shared" si="129"/>
        <v>269</v>
      </c>
      <c r="CL126" s="141">
        <f t="shared" si="129"/>
        <v>105</v>
      </c>
      <c r="CM126" s="141">
        <f t="shared" si="129"/>
        <v>435</v>
      </c>
      <c r="CN126" s="275" t="s">
        <v>13</v>
      </c>
      <c r="CO126" s="275"/>
      <c r="CP126" s="275"/>
      <c r="CQ126" s="277">
        <f>AVERAGE(CQ16:CQ125)</f>
        <v>48.054545454545455</v>
      </c>
      <c r="CR126" s="273"/>
      <c r="CS126" s="273"/>
    </row>
    <row r="127" spans="1:97" thickBot="1" x14ac:dyDescent="0.3">
      <c r="A127" s="236" t="s">
        <v>52</v>
      </c>
      <c r="B127" s="237"/>
      <c r="C127" s="139"/>
      <c r="D127" s="139"/>
      <c r="E127" s="139"/>
      <c r="F127" s="140"/>
      <c r="G127" s="142">
        <f>G126/'DATA GURU'!$C$29*100</f>
        <v>66.363636363636374</v>
      </c>
      <c r="H127" s="142">
        <f>H126/'DATA GURU'!$C$29*100</f>
        <v>66.363636363636374</v>
      </c>
      <c r="I127" s="142">
        <f>I126/'DATA GURU'!$C$29*100</f>
        <v>30.909090909090907</v>
      </c>
      <c r="J127" s="142">
        <f>J126/'DATA GURU'!$C$29*100</f>
        <v>30.909090909090907</v>
      </c>
      <c r="K127" s="142">
        <f>K126/'DATA GURU'!$C$29*100</f>
        <v>8.1818181818181817</v>
      </c>
      <c r="L127" s="142">
        <f>L126/'DATA GURU'!$C$29*100</f>
        <v>8.1818181818181817</v>
      </c>
      <c r="M127" s="142">
        <f>M126/'DATA GURU'!$C$29*100</f>
        <v>65.454545454545453</v>
      </c>
      <c r="N127" s="142">
        <f>N126/'DATA GURU'!$C$29*100</f>
        <v>65.454545454545453</v>
      </c>
      <c r="O127" s="142">
        <f>O126/'DATA GURU'!$C$29*100</f>
        <v>10</v>
      </c>
      <c r="P127" s="142">
        <f>P126/'DATA GURU'!$C$29*100</f>
        <v>10</v>
      </c>
      <c r="Q127" s="142">
        <f>Q126/'DATA GURU'!$C$29*100</f>
        <v>34.545454545454547</v>
      </c>
      <c r="R127" s="142">
        <f>R126/'DATA GURU'!$C$29*100</f>
        <v>34.545454545454547</v>
      </c>
      <c r="S127" s="142">
        <f>S126/'DATA GURU'!$C$29*100</f>
        <v>10</v>
      </c>
      <c r="T127" s="142">
        <f>T126/'DATA GURU'!$C$29*100</f>
        <v>10</v>
      </c>
      <c r="U127" s="142">
        <f>U126/'DATA GURU'!$C$29*100</f>
        <v>31.818181818181817</v>
      </c>
      <c r="V127" s="142">
        <f>V126/'DATA GURU'!$C$29*100</f>
        <v>31.818181818181817</v>
      </c>
      <c r="W127" s="142">
        <f>W126/'DATA GURU'!$C$29*100</f>
        <v>15.454545454545453</v>
      </c>
      <c r="X127" s="142">
        <f>X126/'DATA GURU'!$C$29*100</f>
        <v>15.454545454545453</v>
      </c>
      <c r="Y127" s="142">
        <f>Y126/'DATA GURU'!$C$29*100</f>
        <v>34.545454545454547</v>
      </c>
      <c r="Z127" s="142">
        <f>Z126/'DATA GURU'!$C$29*100</f>
        <v>34.545454545454547</v>
      </c>
      <c r="AA127" s="142">
        <f>AA126/'DATA GURU'!$C$29*100</f>
        <v>73.636363636363626</v>
      </c>
      <c r="AB127" s="142">
        <f>AB126/'DATA GURU'!$C$29*100</f>
        <v>73.636363636363626</v>
      </c>
      <c r="AC127" s="142">
        <f>AC126/'DATA GURU'!$C$29*100</f>
        <v>58.18181818181818</v>
      </c>
      <c r="AD127" s="142">
        <f>AD126/'DATA GURU'!$C$29*100</f>
        <v>58.18181818181818</v>
      </c>
      <c r="AE127" s="142">
        <f>AE126/'DATA GURU'!$C$29*100</f>
        <v>4.5454545454545459</v>
      </c>
      <c r="AF127" s="142">
        <f>AF126/'DATA GURU'!$C$29*100</f>
        <v>4.5454545454545459</v>
      </c>
      <c r="AG127" s="142">
        <f>AG126/'DATA GURU'!$C$29*100</f>
        <v>85.454545454545453</v>
      </c>
      <c r="AH127" s="142">
        <f>AH126/'DATA GURU'!$C$29*100</f>
        <v>85.454545454545453</v>
      </c>
      <c r="AI127" s="142">
        <f>AI126/'DATA GURU'!$C$29*100</f>
        <v>69.090909090909093</v>
      </c>
      <c r="AJ127" s="142">
        <f>AJ126/'DATA GURU'!$C$29*100</f>
        <v>69.090909090909093</v>
      </c>
      <c r="AK127" s="142">
        <f>AK126/'DATA GURU'!$C$29*100</f>
        <v>36.363636363636367</v>
      </c>
      <c r="AL127" s="142">
        <f>AL126/'DATA GURU'!$C$29*100</f>
        <v>36.363636363636367</v>
      </c>
      <c r="AM127" s="142">
        <f>AM126/'DATA GURU'!$C$29*100</f>
        <v>70.909090909090907</v>
      </c>
      <c r="AN127" s="142">
        <f>AN126/'DATA GURU'!$C$29*100</f>
        <v>70.909090909090907</v>
      </c>
      <c r="AO127" s="142">
        <f>AO126/'DATA GURU'!$C$29*100</f>
        <v>4.5454545454545459</v>
      </c>
      <c r="AP127" s="142">
        <f>AP126/'DATA GURU'!$C$29*100</f>
        <v>4.5454545454545459</v>
      </c>
      <c r="AQ127" s="142">
        <f>AQ126/'DATA GURU'!$C$29*100</f>
        <v>97.27272727272728</v>
      </c>
      <c r="AR127" s="142">
        <f>AR126/'DATA GURU'!$C$29*100</f>
        <v>97.27272727272728</v>
      </c>
      <c r="AS127" s="142">
        <f>AS126/'DATA GURU'!$C$29*100</f>
        <v>27.27272727272727</v>
      </c>
      <c r="AT127" s="142">
        <f>AT126/'DATA GURU'!$C$29*100</f>
        <v>27.27272727272727</v>
      </c>
      <c r="AU127" s="142">
        <f>AU126/'DATA GURU'!$C$29*100</f>
        <v>20.909090909090907</v>
      </c>
      <c r="AV127" s="142">
        <f>AV126/'DATA GURU'!$C$29*100</f>
        <v>20.909090909090907</v>
      </c>
      <c r="AW127" s="142">
        <f>AW126/'DATA GURU'!$C$29*100</f>
        <v>70.909090909090907</v>
      </c>
      <c r="AX127" s="142">
        <f>AX126/'DATA GURU'!$C$29*100</f>
        <v>70.909090909090907</v>
      </c>
      <c r="AY127" s="142">
        <f>AY126/'DATA GURU'!$C$29*100</f>
        <v>70</v>
      </c>
      <c r="AZ127" s="142">
        <f>AZ126/'DATA GURU'!$C$29*100</f>
        <v>70</v>
      </c>
      <c r="BA127" s="142">
        <f>BA126/'DATA GURU'!$C$29*100</f>
        <v>75.454545454545453</v>
      </c>
      <c r="BB127" s="142">
        <f>BB126/'DATA GURU'!$C$29*100</f>
        <v>75.454545454545453</v>
      </c>
      <c r="BC127" s="142">
        <f>BC126/'DATA GURU'!$C$29*100</f>
        <v>64.545454545454547</v>
      </c>
      <c r="BD127" s="142">
        <f>BD126/'DATA GURU'!$C$29*100</f>
        <v>64.545454545454547</v>
      </c>
      <c r="BE127" s="142">
        <f>BE126/'DATA GURU'!$C$29*100</f>
        <v>77.272727272727266</v>
      </c>
      <c r="BF127" s="142">
        <f>BF126/'DATA GURU'!$C$29*100</f>
        <v>77.272727272727266</v>
      </c>
      <c r="BG127" s="142">
        <f>BG126/'DATA GURU'!$C$29*100</f>
        <v>58.18181818181818</v>
      </c>
      <c r="BH127" s="142">
        <f>BH126/'DATA GURU'!$C$29*100</f>
        <v>58.18181818181818</v>
      </c>
      <c r="BI127" s="142">
        <f>BI126/'DATA GURU'!$C$29*100</f>
        <v>27.27272727272727</v>
      </c>
      <c r="BJ127" s="142">
        <f>BJ126/'DATA GURU'!$C$29*100</f>
        <v>27.27272727272727</v>
      </c>
      <c r="BK127" s="142">
        <f>BK126/'DATA GURU'!$C$29*100</f>
        <v>9.0909090909090917</v>
      </c>
      <c r="BL127" s="142">
        <f>BL126/'DATA GURU'!$C$29*100</f>
        <v>9.0909090909090917</v>
      </c>
      <c r="BM127" s="142">
        <f>BM126/'DATA GURU'!$C$29*100</f>
        <v>63.636363636363633</v>
      </c>
      <c r="BN127" s="142">
        <f>BN126/'DATA GURU'!$C$29*100</f>
        <v>63.636363636363633</v>
      </c>
      <c r="BO127" s="142">
        <f>BO126/'DATA GURU'!$C$29*100</f>
        <v>48.18181818181818</v>
      </c>
      <c r="BP127" s="142">
        <f>BP126/'DATA GURU'!$C$29*100</f>
        <v>48.18181818181818</v>
      </c>
      <c r="BQ127" s="142">
        <f>BQ126/'DATA GURU'!$C$29*100</f>
        <v>66.363636363636374</v>
      </c>
      <c r="BR127" s="142">
        <f>BR126/'DATA GURU'!$C$29*100</f>
        <v>66.363636363636374</v>
      </c>
      <c r="BS127" s="142">
        <f>BS126/'DATA GURU'!$C$29*100</f>
        <v>86.36363636363636</v>
      </c>
      <c r="BT127" s="142">
        <f>BT126/'DATA GURU'!$C$29*100</f>
        <v>86.36363636363636</v>
      </c>
      <c r="BU127" s="142">
        <f>BU126/'DATA GURU'!$C$29*100</f>
        <v>52.72727272727272</v>
      </c>
      <c r="BV127" s="142">
        <f>BV126/'DATA GURU'!$C$29*100</f>
        <v>52.72727272727272</v>
      </c>
      <c r="BW127" s="142">
        <f>BW126/'DATA GURU'!$C$29*100</f>
        <v>25.454545454545453</v>
      </c>
      <c r="BX127" s="142">
        <f>BX126/'DATA GURU'!$C$29*100</f>
        <v>25.454545454545453</v>
      </c>
      <c r="BY127" s="142">
        <f>BY126/'DATA GURU'!$C$29*100</f>
        <v>50</v>
      </c>
      <c r="BZ127" s="142">
        <f>BZ126/'DATA GURU'!$C$29*100</f>
        <v>50</v>
      </c>
      <c r="CA127" s="142">
        <f>CA126/'DATA GURU'!$C$29*100</f>
        <v>57.272727272727273</v>
      </c>
      <c r="CB127" s="142">
        <f>CB126/'DATA GURU'!$C$29*100</f>
        <v>57.272727272727273</v>
      </c>
      <c r="CC127" s="142">
        <f>CC126/'DATA GURU'!$C$29*100</f>
        <v>24.545454545454547</v>
      </c>
      <c r="CD127" s="142">
        <f>CD126/'DATA GURU'!$C$29*100</f>
        <v>24.545454545454547</v>
      </c>
      <c r="CE127" s="142">
        <f>CE126/'DATA GURU'!$C$29*100</f>
        <v>66.363636363636374</v>
      </c>
      <c r="CF127" s="142">
        <f>CF126/'DATA GURU'!$C$29*100</f>
        <v>66.363636363636374</v>
      </c>
      <c r="CG127" s="142">
        <f>CG126/'DATA GURU'!$C$29*100</f>
        <v>16.363636363636363</v>
      </c>
      <c r="CH127" s="142">
        <f>CH126/'DATA GURU'!$C$29*100</f>
        <v>16.363636363636363</v>
      </c>
      <c r="CI127" s="142">
        <f>CI126/'DATA GURU'!$C$29*100</f>
        <v>271.81818181818181</v>
      </c>
      <c r="CJ127" s="142">
        <f>CJ126/'DATA GURU'!$C$29*100</f>
        <v>533.63636363636363</v>
      </c>
      <c r="CK127" s="142">
        <f>CK126/'DATA GURU'!$C$29*100</f>
        <v>244.54545454545453</v>
      </c>
      <c r="CL127" s="142">
        <f>CL126/'DATA GURU'!$C$29*100</f>
        <v>95.454545454545453</v>
      </c>
      <c r="CM127" s="142">
        <f>CM126/'DATA GURU'!$C$29*100</f>
        <v>395.45454545454544</v>
      </c>
      <c r="CN127" s="276"/>
      <c r="CO127" s="276"/>
      <c r="CP127" s="276"/>
      <c r="CQ127" s="278"/>
      <c r="CR127" s="274"/>
      <c r="CS127" s="274"/>
    </row>
    <row r="128" spans="1:97" x14ac:dyDescent="0.25">
      <c r="B128" t="s">
        <v>16</v>
      </c>
      <c r="G128" s="14"/>
      <c r="H128" s="10"/>
      <c r="I128" s="14"/>
      <c r="J128" s="10"/>
      <c r="K128" s="14"/>
      <c r="L128" s="10"/>
      <c r="M128" s="14"/>
      <c r="N128" s="10"/>
      <c r="O128" s="14"/>
      <c r="P128" s="10"/>
      <c r="Q128" s="14"/>
      <c r="R128" s="10"/>
      <c r="S128" s="14"/>
      <c r="T128" s="10"/>
      <c r="U128" s="14"/>
      <c r="V128" s="10"/>
      <c r="W128" s="14"/>
      <c r="X128" s="10"/>
      <c r="Y128" s="14"/>
      <c r="Z128" s="10"/>
      <c r="AA128" s="14"/>
      <c r="AB128" s="10"/>
      <c r="AC128" s="14"/>
      <c r="AD128" s="10"/>
      <c r="AE128" s="14"/>
      <c r="AF128" s="7"/>
      <c r="AG128" s="14"/>
      <c r="AH128" s="10"/>
      <c r="AI128" s="14"/>
      <c r="AJ128" s="10"/>
      <c r="AK128" s="14"/>
      <c r="AL128" s="10"/>
      <c r="AM128" s="14"/>
      <c r="AN128" s="10"/>
      <c r="AO128" s="14"/>
      <c r="AP128" s="10"/>
      <c r="AQ128" s="14"/>
      <c r="AR128" s="10"/>
      <c r="AS128" s="14"/>
      <c r="AT128" s="10"/>
      <c r="AU128" s="14"/>
      <c r="AV128" s="10"/>
      <c r="AW128" s="14"/>
      <c r="AX128" s="10"/>
      <c r="AY128" s="14"/>
      <c r="AZ128" s="10"/>
      <c r="BA128" s="14"/>
      <c r="BB128" s="10"/>
      <c r="BC128" s="14"/>
      <c r="BD128" s="10"/>
      <c r="BE128" s="14"/>
      <c r="BF128" s="10"/>
      <c r="BG128" s="14"/>
      <c r="BH128" s="10"/>
      <c r="BI128" s="14"/>
      <c r="BJ128" s="10"/>
      <c r="BK128" s="14"/>
      <c r="BL128" s="10"/>
      <c r="BM128" s="14"/>
      <c r="BN128" s="10"/>
      <c r="BO128" s="14"/>
      <c r="BP128" s="10"/>
      <c r="BQ128" s="14"/>
      <c r="BR128" s="10"/>
      <c r="BS128" s="14"/>
      <c r="BT128" s="10"/>
      <c r="BU128" s="14"/>
      <c r="BV128" s="10"/>
      <c r="BW128" s="14"/>
      <c r="BX128" s="10"/>
      <c r="BY128" s="14"/>
      <c r="BZ128" s="10"/>
      <c r="CA128" s="14"/>
      <c r="CB128" s="10"/>
      <c r="CC128" s="14"/>
      <c r="CD128" s="10"/>
      <c r="CE128" s="14"/>
      <c r="CF128" s="10"/>
      <c r="CG128" s="14"/>
      <c r="CH128" s="10"/>
      <c r="CI128" s="14"/>
      <c r="CJ128" s="14"/>
      <c r="CK128" s="14"/>
      <c r="CL128" s="14"/>
      <c r="CM128" s="14"/>
      <c r="CN128" s="7"/>
      <c r="CO128" s="14"/>
      <c r="CP128" s="7"/>
      <c r="CQ128" s="7"/>
      <c r="CR128" s="7"/>
    </row>
    <row r="129" spans="7:96" x14ac:dyDescent="0.25">
      <c r="G129" s="191" t="s">
        <v>130</v>
      </c>
      <c r="H129" s="11"/>
      <c r="I129" s="23"/>
      <c r="J129" s="11"/>
      <c r="K129" s="23"/>
      <c r="L129" s="11"/>
      <c r="M129" s="23"/>
      <c r="N129" s="11"/>
      <c r="O129" s="23"/>
      <c r="P129" s="11"/>
      <c r="Q129" s="23"/>
      <c r="R129" s="11"/>
      <c r="S129" s="23"/>
      <c r="T129" s="11"/>
      <c r="U129" s="23"/>
      <c r="V129" s="11"/>
      <c r="X129" s="11"/>
      <c r="Y129" s="23"/>
      <c r="Z129" s="11"/>
      <c r="AA129" s="23"/>
      <c r="AB129" s="11"/>
      <c r="AC129" s="23"/>
      <c r="AD129" s="11"/>
      <c r="AE129" s="23"/>
      <c r="AF129" s="8"/>
      <c r="AG129" s="23"/>
      <c r="AH129" s="11"/>
      <c r="AI129" s="23"/>
      <c r="AJ129" s="11"/>
      <c r="AK129" s="23"/>
      <c r="AL129" s="11"/>
      <c r="AM129" s="23"/>
      <c r="AN129" s="11"/>
      <c r="AO129" s="23"/>
      <c r="AP129" s="11"/>
      <c r="AQ129" s="23"/>
      <c r="AR129" s="11"/>
      <c r="AS129" s="23"/>
      <c r="AT129" s="11"/>
      <c r="AU129" s="23"/>
      <c r="AV129" s="11"/>
      <c r="AW129" s="23"/>
      <c r="AX129" s="11"/>
      <c r="AY129" s="23"/>
      <c r="AZ129" s="11"/>
      <c r="BA129" s="23"/>
      <c r="BB129" s="11"/>
      <c r="BC129" s="23"/>
      <c r="BD129" s="11"/>
      <c r="BE129" s="23"/>
      <c r="BF129" s="11"/>
      <c r="BG129" s="23"/>
      <c r="BH129" s="11"/>
      <c r="BI129" s="23"/>
      <c r="BJ129" s="11"/>
      <c r="BK129" s="23"/>
      <c r="BL129" s="11"/>
      <c r="BM129" s="23"/>
      <c r="BN129" s="11"/>
      <c r="BO129" s="23"/>
      <c r="BP129" s="11"/>
      <c r="BQ129" s="23"/>
      <c r="BR129" s="11"/>
      <c r="BS129" s="23"/>
      <c r="BT129" s="11"/>
      <c r="BU129" s="23"/>
      <c r="BV129" s="11"/>
      <c r="BW129" s="23"/>
      <c r="BX129" s="11"/>
      <c r="BY129" s="23"/>
      <c r="BZ129" s="11"/>
      <c r="CA129" s="23"/>
      <c r="CB129" s="11"/>
      <c r="CC129" s="23"/>
      <c r="CD129" s="11"/>
      <c r="CE129" s="23"/>
      <c r="CF129" s="11"/>
      <c r="CG129" s="23"/>
      <c r="CH129" s="11"/>
      <c r="CJ129" s="23"/>
      <c r="CK129" s="23"/>
      <c r="CL129" s="23"/>
      <c r="CM129" s="23"/>
      <c r="CN129" s="89" t="str">
        <f>'DATA GURU'!C28</f>
        <v>Kuala Tungkal, Maret 2019</v>
      </c>
      <c r="CO129" s="23"/>
      <c r="CP129" s="8"/>
      <c r="CQ129" s="8"/>
      <c r="CR129" s="8"/>
    </row>
    <row r="130" spans="7:96" x14ac:dyDescent="0.25">
      <c r="G130" s="191" t="s">
        <v>129</v>
      </c>
      <c r="H130" s="11"/>
      <c r="I130" s="23"/>
      <c r="J130" s="11"/>
      <c r="K130" s="23"/>
      <c r="L130" s="11"/>
      <c r="M130" s="23"/>
      <c r="N130" s="11"/>
      <c r="O130" s="23"/>
      <c r="P130" s="11"/>
      <c r="Q130" s="23"/>
      <c r="R130" s="11"/>
      <c r="S130" s="23"/>
      <c r="T130" s="11"/>
      <c r="U130" s="23"/>
      <c r="V130" s="11"/>
      <c r="X130" s="11"/>
      <c r="Y130" s="23"/>
      <c r="Z130" s="11"/>
      <c r="AB130" s="11"/>
      <c r="AC130" s="23"/>
      <c r="AD130" s="11"/>
      <c r="AE130" s="23"/>
      <c r="AF130" s="8"/>
      <c r="AG130" s="23"/>
      <c r="AH130" s="11"/>
      <c r="AI130" s="23"/>
      <c r="AJ130" s="11"/>
      <c r="AK130" s="23"/>
      <c r="AL130" s="11"/>
      <c r="AM130" s="23"/>
      <c r="AN130" s="11"/>
      <c r="AO130" s="23"/>
      <c r="AP130" s="11"/>
      <c r="AQ130" s="23"/>
      <c r="AR130" s="11"/>
      <c r="AS130" s="23"/>
      <c r="AT130" s="11"/>
      <c r="AU130" s="23"/>
      <c r="AV130" s="11"/>
      <c r="AW130" s="23"/>
      <c r="AX130" s="11"/>
      <c r="AY130" s="23"/>
      <c r="AZ130" s="11"/>
      <c r="BA130" s="23"/>
      <c r="BB130" s="11"/>
      <c r="BC130" s="23"/>
      <c r="BD130" s="11"/>
      <c r="BE130" s="23"/>
      <c r="BF130" s="11"/>
      <c r="BG130" s="23"/>
      <c r="BH130" s="11"/>
      <c r="BI130" s="23"/>
      <c r="BJ130" s="11"/>
      <c r="BK130" s="23"/>
      <c r="BL130" s="11"/>
      <c r="BM130" s="23"/>
      <c r="BN130" s="11"/>
      <c r="BO130" s="23"/>
      <c r="BP130" s="11"/>
      <c r="BQ130" s="23"/>
      <c r="BR130" s="11"/>
      <c r="BS130" s="23"/>
      <c r="BT130" s="11"/>
      <c r="BU130" s="23"/>
      <c r="BV130" s="11"/>
      <c r="BW130" s="23"/>
      <c r="BX130" s="11"/>
      <c r="BY130" s="23"/>
      <c r="BZ130" s="11"/>
      <c r="CA130" s="23"/>
      <c r="CB130" s="11"/>
      <c r="CC130" s="23"/>
      <c r="CD130" s="11"/>
      <c r="CE130" s="23"/>
      <c r="CF130" s="11"/>
      <c r="CG130" s="23"/>
      <c r="CH130" s="11"/>
      <c r="CJ130" s="23"/>
      <c r="CK130" s="23"/>
      <c r="CL130" s="23"/>
      <c r="CM130" s="23"/>
      <c r="CN130" s="8"/>
      <c r="CO130" s="23"/>
      <c r="CP130" s="8"/>
      <c r="CQ130" s="8"/>
      <c r="CR130" s="8"/>
    </row>
    <row r="131" spans="7:96" x14ac:dyDescent="0.25">
      <c r="G131" s="73" t="str">
        <f>'DATA GURU'!C11</f>
        <v>SMA Negeri 2 Kuala Tungkal</v>
      </c>
      <c r="H131" s="11"/>
      <c r="I131" s="23"/>
      <c r="J131" s="11"/>
      <c r="K131" s="23"/>
      <c r="L131" s="11"/>
      <c r="M131" s="23"/>
      <c r="N131" s="11"/>
      <c r="O131" s="23"/>
      <c r="P131" s="11"/>
      <c r="Q131" s="23"/>
      <c r="R131" s="11"/>
      <c r="S131" s="23"/>
      <c r="T131" s="11"/>
      <c r="U131" s="23"/>
      <c r="V131" s="11"/>
      <c r="X131" s="11"/>
      <c r="Y131" s="23"/>
      <c r="Z131" s="11"/>
      <c r="AA131" s="23"/>
      <c r="AB131" s="11"/>
      <c r="AC131" s="23"/>
      <c r="AD131" s="11"/>
      <c r="AE131" s="23"/>
      <c r="AF131" s="8"/>
      <c r="AG131" s="23"/>
      <c r="AH131" s="11"/>
      <c r="AI131" s="23"/>
      <c r="AJ131" s="11"/>
      <c r="AK131" s="23"/>
      <c r="AL131" s="11"/>
      <c r="AM131" s="23"/>
      <c r="AN131" s="11"/>
      <c r="AO131" s="23"/>
      <c r="AP131" s="11"/>
      <c r="AQ131" s="23"/>
      <c r="AR131" s="11"/>
      <c r="AS131" s="23"/>
      <c r="AT131" s="11"/>
      <c r="AU131" s="23"/>
      <c r="AV131" s="11"/>
      <c r="AW131" s="23"/>
      <c r="AX131" s="11"/>
      <c r="AY131" s="23"/>
      <c r="AZ131" s="11"/>
      <c r="BA131" s="23"/>
      <c r="BB131" s="11"/>
      <c r="BC131" s="23"/>
      <c r="BD131" s="11"/>
      <c r="BE131" s="23"/>
      <c r="BF131" s="11"/>
      <c r="BG131" s="23"/>
      <c r="BH131" s="11"/>
      <c r="BI131" s="23"/>
      <c r="BJ131" s="11"/>
      <c r="BK131" s="23"/>
      <c r="BL131" s="11"/>
      <c r="BM131" s="23"/>
      <c r="BN131" s="11"/>
      <c r="BO131" s="23"/>
      <c r="BP131" s="11"/>
      <c r="BQ131" s="23"/>
      <c r="BR131" s="11"/>
      <c r="BS131" s="23"/>
      <c r="BT131" s="11"/>
      <c r="BU131" s="23"/>
      <c r="BV131" s="11"/>
      <c r="BW131" s="23"/>
      <c r="BX131" s="11"/>
      <c r="BY131" s="23"/>
      <c r="BZ131" s="11"/>
      <c r="CA131" s="23"/>
      <c r="CB131" s="11"/>
      <c r="CC131" s="23"/>
      <c r="CD131" s="11"/>
      <c r="CE131" s="23"/>
      <c r="CF131" s="11"/>
      <c r="CG131" s="23"/>
      <c r="CH131" s="11"/>
      <c r="CJ131" s="23"/>
      <c r="CK131" s="23"/>
      <c r="CL131" s="23"/>
      <c r="CM131" s="23"/>
      <c r="CN131" s="89" t="s">
        <v>18</v>
      </c>
      <c r="CO131" s="23"/>
      <c r="CP131" s="8"/>
      <c r="CQ131" s="8"/>
      <c r="CR131" s="8"/>
    </row>
    <row r="132" spans="7:96" x14ac:dyDescent="0.25">
      <c r="G132" s="188"/>
      <c r="H132" s="11"/>
      <c r="I132" s="23"/>
      <c r="J132" s="11"/>
      <c r="K132" s="23"/>
      <c r="L132" s="11"/>
      <c r="M132" s="23"/>
      <c r="N132" s="11"/>
      <c r="O132" s="23"/>
      <c r="P132" s="11"/>
      <c r="Q132" s="23"/>
      <c r="R132" s="11"/>
      <c r="S132" s="23"/>
      <c r="T132" s="11"/>
      <c r="U132" s="23"/>
      <c r="V132" s="11"/>
      <c r="X132" s="11"/>
      <c r="Y132" s="23"/>
      <c r="Z132" s="11"/>
      <c r="AA132" s="23"/>
      <c r="AB132" s="11"/>
      <c r="AC132" s="23"/>
      <c r="AD132" s="11"/>
      <c r="AE132" s="23"/>
      <c r="AF132" s="8"/>
      <c r="AG132" s="23"/>
      <c r="AH132" s="11"/>
      <c r="AI132" s="23"/>
      <c r="AJ132" s="11"/>
      <c r="AK132" s="23"/>
      <c r="AL132" s="11"/>
      <c r="AM132" s="23"/>
      <c r="AN132" s="11"/>
      <c r="AO132" s="23"/>
      <c r="AP132" s="11"/>
      <c r="AQ132" s="23"/>
      <c r="AR132" s="11"/>
      <c r="AS132" s="23"/>
      <c r="AT132" s="11"/>
      <c r="AU132" s="23"/>
      <c r="AV132" s="11"/>
      <c r="AW132" s="23"/>
      <c r="AX132" s="11"/>
      <c r="AY132" s="23"/>
      <c r="AZ132" s="11"/>
      <c r="BA132" s="23"/>
      <c r="BB132" s="11"/>
      <c r="BC132" s="23"/>
      <c r="BD132" s="11"/>
      <c r="BE132" s="23"/>
      <c r="BF132" s="11"/>
      <c r="BG132" s="23"/>
      <c r="BH132" s="11"/>
      <c r="BI132" s="23"/>
      <c r="BJ132" s="11"/>
      <c r="BK132" s="23"/>
      <c r="BL132" s="11"/>
      <c r="BM132" s="23"/>
      <c r="BN132" s="11"/>
      <c r="BO132" s="23"/>
      <c r="BP132" s="11"/>
      <c r="BQ132" s="23"/>
      <c r="BR132" s="11"/>
      <c r="BS132" s="23"/>
      <c r="BT132" s="11"/>
      <c r="BU132" s="23"/>
      <c r="BV132" s="11"/>
      <c r="BW132" s="23"/>
      <c r="BX132" s="11"/>
      <c r="BY132" s="23"/>
      <c r="BZ132" s="11"/>
      <c r="CA132" s="23"/>
      <c r="CB132" s="11"/>
      <c r="CC132" s="23"/>
      <c r="CD132" s="11"/>
      <c r="CE132" s="23"/>
      <c r="CF132" s="11"/>
      <c r="CG132" s="23"/>
      <c r="CH132" s="11"/>
      <c r="CJ132" s="23"/>
      <c r="CK132" s="23"/>
      <c r="CL132" s="23"/>
      <c r="CM132" s="23"/>
      <c r="CN132" s="8"/>
      <c r="CO132" s="23"/>
      <c r="CP132" s="8"/>
      <c r="CQ132" s="8"/>
      <c r="CR132" s="8"/>
    </row>
    <row r="133" spans="7:96" x14ac:dyDescent="0.25">
      <c r="G133" s="188"/>
    </row>
    <row r="135" spans="7:96" x14ac:dyDescent="0.25">
      <c r="G135" s="74" t="str">
        <f>'DATA GURU'!C14</f>
        <v>EFFI RUBIYANTO, S.Pd., M.Si.</v>
      </c>
      <c r="CN135" s="25" t="str">
        <f>'DATA GURU'!C25</f>
        <v>HARLIAWAN</v>
      </c>
    </row>
    <row r="136" spans="7:96" x14ac:dyDescent="0.25">
      <c r="G136" s="86" t="s">
        <v>131</v>
      </c>
      <c r="K136" s="86" t="str">
        <f>'DATA GURU'!C15</f>
        <v>197007161996011000</v>
      </c>
      <c r="CN136" t="s">
        <v>131</v>
      </c>
      <c r="CO136" t="str">
        <f>'DATA GURU'!C26</f>
        <v>197512152007011021</v>
      </c>
    </row>
  </sheetData>
  <sortState ref="B16:CQ120">
    <sortCondition descending="1" ref="CQ16:CQ120"/>
  </sortState>
  <mergeCells count="21">
    <mergeCell ref="CS12:CS15"/>
    <mergeCell ref="CS126:CS127"/>
    <mergeCell ref="CN126:CP127"/>
    <mergeCell ref="CQ126:CQ127"/>
    <mergeCell ref="CR126:CR127"/>
    <mergeCell ref="A126:B126"/>
    <mergeCell ref="A127:B127"/>
    <mergeCell ref="A1:BG1"/>
    <mergeCell ref="G6:CM6"/>
    <mergeCell ref="A7:CR7"/>
    <mergeCell ref="A12:A15"/>
    <mergeCell ref="B12:B15"/>
    <mergeCell ref="C12:F15"/>
    <mergeCell ref="G12:CM13"/>
    <mergeCell ref="CN12:CP13"/>
    <mergeCell ref="CQ12:CQ15"/>
    <mergeCell ref="CN6:CP6"/>
    <mergeCell ref="CN14:CN15"/>
    <mergeCell ref="CO14:CO15"/>
    <mergeCell ref="CR12:CR15"/>
    <mergeCell ref="CP14:CP15"/>
  </mergeCells>
  <pageMargins left="0.39370078740157483" right="0.59055118110236227" top="0.74803149606299213" bottom="0.74803149606299213" header="0.31496062992125984" footer="0.31496062992125984"/>
  <pageSetup paperSize="5" scale="60" orientation="landscape" horizontalDpi="4294967292" r:id="rId1"/>
  <rowBreaks count="1" manualBreakCount="1">
    <brk id="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217"/>
  <sheetViews>
    <sheetView topLeftCell="CB1" zoomScale="115" zoomScaleNormal="115" workbookViewId="0">
      <selection activeCell="CW27" sqref="CW27"/>
    </sheetView>
  </sheetViews>
  <sheetFormatPr defaultRowHeight="15" x14ac:dyDescent="0.25"/>
  <cols>
    <col min="1" max="1" width="3.28515625" customWidth="1"/>
    <col min="2" max="2" width="2.85546875" customWidth="1"/>
    <col min="3" max="3" width="3.42578125" customWidth="1"/>
    <col min="4" max="4" width="3.5703125" customWidth="1"/>
    <col min="5" max="5" width="2.28515625" customWidth="1"/>
    <col min="6" max="6" width="24.28515625" customWidth="1"/>
    <col min="7" max="7" width="3.28515625" hidden="1" customWidth="1"/>
    <col min="8" max="8" width="3.28515625" customWidth="1"/>
    <col min="9" max="9" width="3.28515625" hidden="1" customWidth="1"/>
    <col min="10" max="10" width="3.28515625" customWidth="1"/>
    <col min="11" max="11" width="3.28515625" hidden="1" customWidth="1"/>
    <col min="12" max="12" width="3.28515625" customWidth="1"/>
    <col min="13" max="13" width="3.28515625" hidden="1" customWidth="1"/>
    <col min="14" max="14" width="3.28515625" customWidth="1"/>
    <col min="15" max="15" width="3.28515625" hidden="1" customWidth="1"/>
    <col min="16" max="16" width="3.28515625" customWidth="1"/>
    <col min="17" max="17" width="3.28515625" hidden="1" customWidth="1"/>
    <col min="18" max="18" width="3.28515625" customWidth="1"/>
    <col min="19" max="19" width="3.28515625" hidden="1" customWidth="1"/>
    <col min="20" max="20" width="3.28515625" customWidth="1"/>
    <col min="21" max="21" width="3.28515625" hidden="1" customWidth="1"/>
    <col min="22" max="22" width="3.28515625" customWidth="1"/>
    <col min="23" max="23" width="3.28515625" hidden="1" customWidth="1"/>
    <col min="24" max="24" width="3.28515625" customWidth="1"/>
    <col min="25" max="25" width="3.28515625" hidden="1" customWidth="1"/>
    <col min="26" max="26" width="3.28515625" customWidth="1"/>
    <col min="27" max="27" width="3.28515625" hidden="1" customWidth="1"/>
    <col min="28" max="28" width="3.28515625" customWidth="1"/>
    <col min="29" max="29" width="3.28515625" hidden="1" customWidth="1"/>
    <col min="30" max="30" width="3.28515625" customWidth="1"/>
    <col min="31" max="31" width="3.28515625" hidden="1" customWidth="1"/>
    <col min="32" max="32" width="3.28515625" customWidth="1"/>
    <col min="33" max="33" width="3.28515625" hidden="1" customWidth="1"/>
    <col min="34" max="34" width="3.28515625" customWidth="1"/>
    <col min="35" max="35" width="3.28515625" hidden="1" customWidth="1"/>
    <col min="36" max="36" width="3.28515625" customWidth="1"/>
    <col min="37" max="37" width="3.28515625" hidden="1" customWidth="1"/>
    <col min="38" max="38" width="3.28515625" customWidth="1"/>
    <col min="39" max="39" width="3.28515625" hidden="1" customWidth="1"/>
    <col min="40" max="40" width="3.28515625" customWidth="1"/>
    <col min="41" max="41" width="3.28515625" hidden="1" customWidth="1"/>
    <col min="42" max="42" width="3.28515625" customWidth="1"/>
    <col min="43" max="43" width="3.28515625" hidden="1" customWidth="1"/>
    <col min="44" max="44" width="3.28515625" customWidth="1"/>
    <col min="45" max="45" width="3.28515625" hidden="1" customWidth="1"/>
    <col min="46" max="46" width="3.28515625" customWidth="1"/>
    <col min="47" max="47" width="3.28515625" hidden="1" customWidth="1"/>
    <col min="48" max="48" width="3.28515625" customWidth="1"/>
    <col min="49" max="49" width="3.28515625" hidden="1" customWidth="1"/>
    <col min="50" max="50" width="3.28515625" customWidth="1"/>
    <col min="51" max="51" width="3.28515625" hidden="1" customWidth="1"/>
    <col min="52" max="52" width="3.28515625" customWidth="1"/>
    <col min="53" max="53" width="3.28515625" hidden="1" customWidth="1"/>
    <col min="54" max="54" width="3.28515625" customWidth="1"/>
    <col min="55" max="55" width="3.28515625" hidden="1" customWidth="1"/>
    <col min="56" max="56" width="3.28515625" customWidth="1"/>
    <col min="57" max="57" width="3.28515625" hidden="1" customWidth="1"/>
    <col min="58" max="58" width="3.28515625" customWidth="1"/>
    <col min="59" max="59" width="3.28515625" hidden="1" customWidth="1"/>
    <col min="60" max="60" width="3.28515625" customWidth="1"/>
    <col min="61" max="61" width="3.28515625" hidden="1" customWidth="1"/>
    <col min="62" max="62" width="3.28515625" customWidth="1"/>
    <col min="63" max="63" width="3.28515625" hidden="1" customWidth="1"/>
    <col min="64" max="64" width="3.28515625" customWidth="1"/>
    <col min="65" max="65" width="3.28515625" hidden="1" customWidth="1"/>
    <col min="66" max="66" width="3.28515625" customWidth="1"/>
    <col min="67" max="67" width="3.28515625" hidden="1" customWidth="1"/>
    <col min="68" max="68" width="3.28515625" customWidth="1"/>
    <col min="69" max="69" width="3.28515625" hidden="1" customWidth="1"/>
    <col min="70" max="70" width="3.28515625" customWidth="1"/>
    <col min="71" max="71" width="3.28515625" hidden="1" customWidth="1"/>
    <col min="72" max="72" width="3.28515625" customWidth="1"/>
    <col min="73" max="73" width="3.28515625" hidden="1" customWidth="1"/>
    <col min="74" max="74" width="3.28515625" customWidth="1"/>
    <col min="75" max="75" width="3.28515625" hidden="1" customWidth="1"/>
    <col min="76" max="76" width="3.28515625" customWidth="1"/>
    <col min="77" max="77" width="3.28515625" hidden="1" customWidth="1"/>
    <col min="78" max="78" width="3.28515625" customWidth="1"/>
    <col min="79" max="79" width="3.28515625" hidden="1" customWidth="1"/>
    <col min="80" max="80" width="3.28515625" customWidth="1"/>
    <col min="81" max="81" width="3.28515625" hidden="1" customWidth="1"/>
    <col min="82" max="82" width="3.28515625" customWidth="1"/>
    <col min="83" max="83" width="3.28515625" hidden="1" customWidth="1"/>
    <col min="84" max="84" width="3.28515625" customWidth="1"/>
    <col min="85" max="85" width="3.28515625" hidden="1" customWidth="1"/>
    <col min="86" max="86" width="3.28515625" customWidth="1"/>
    <col min="87" max="90" width="2.85546875" customWidth="1"/>
    <col min="91" max="91" width="3.140625" customWidth="1"/>
    <col min="92" max="92" width="4.5703125" customWidth="1"/>
    <col min="93" max="93" width="4.28515625" customWidth="1"/>
    <col min="94" max="94" width="5.85546875" customWidth="1"/>
    <col min="95" max="95" width="8.28515625" customWidth="1"/>
    <col min="96" max="96" width="8.5703125" customWidth="1"/>
    <col min="97" max="97" width="5.28515625" customWidth="1"/>
    <col min="98" max="98" width="6" customWidth="1"/>
    <col min="99" max="99" width="11" customWidth="1"/>
    <col min="102" max="102" width="3.7109375" customWidth="1"/>
    <col min="103" max="103" width="26" customWidth="1"/>
    <col min="104" max="104" width="16.42578125" customWidth="1"/>
    <col min="105" max="105" width="13.42578125" customWidth="1"/>
    <col min="107" max="107" width="12.7109375" customWidth="1"/>
    <col min="111" max="111" width="5.7109375" customWidth="1"/>
    <col min="112" max="112" width="27" customWidth="1"/>
    <col min="113" max="113" width="14" customWidth="1"/>
    <col min="114" max="114" width="16.85546875" customWidth="1"/>
    <col min="115" max="115" width="10.28515625" customWidth="1"/>
    <col min="116" max="116" width="22.140625" customWidth="1"/>
  </cols>
  <sheetData>
    <row r="1" spans="1:118" ht="15" customHeight="1" x14ac:dyDescent="0.25">
      <c r="A1" s="291" t="str">
        <f>'DATA GURU'!C4</f>
        <v>ANALISIS HASIL EVALUASI BELAJAR USBN BAHASA INDONESIA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  <c r="BV1" s="291"/>
      <c r="BW1" s="291"/>
      <c r="BX1" s="291"/>
      <c r="BY1" s="291"/>
      <c r="BZ1" s="291"/>
      <c r="CA1" s="291"/>
      <c r="CB1" s="291"/>
      <c r="CC1" s="291"/>
      <c r="CD1" s="291"/>
      <c r="CE1" s="291"/>
      <c r="CF1" s="291"/>
      <c r="CG1" s="291"/>
      <c r="CH1" s="291"/>
      <c r="CI1" s="291"/>
      <c r="CJ1" s="291"/>
      <c r="CK1" s="291"/>
      <c r="CL1" s="291"/>
      <c r="CM1" s="291"/>
      <c r="CN1" s="291"/>
      <c r="CO1" s="291"/>
      <c r="CP1" s="291"/>
      <c r="CQ1" s="291"/>
      <c r="CR1" s="291"/>
      <c r="CS1" s="291"/>
      <c r="CT1" s="291"/>
      <c r="CU1" s="291"/>
      <c r="CX1" s="81" t="str">
        <f>'DATA GURU'!C5</f>
        <v>KEGIATAN PEMBELAJARAN REMEDIAL USBN BAHASA INDONESIA</v>
      </c>
      <c r="CY1" s="81"/>
      <c r="CZ1" s="81"/>
      <c r="DA1" s="81"/>
      <c r="DB1" s="81"/>
      <c r="DC1" s="81"/>
      <c r="DD1" s="81"/>
      <c r="DE1" s="81"/>
      <c r="DG1" s="81" t="str">
        <f>'DATA GURU'!C6</f>
        <v>KEGIATAN PEMBELAJARAN PENGAYAAN USBN BAHASA INDONESIA</v>
      </c>
      <c r="DH1" s="81"/>
      <c r="DI1" s="81"/>
      <c r="DJ1" s="81"/>
      <c r="DK1" s="81"/>
      <c r="DL1" s="81"/>
      <c r="DM1" s="81"/>
      <c r="DN1" s="81"/>
    </row>
    <row r="2" spans="1:118" ht="15" customHeight="1" x14ac:dyDescent="0.25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F2" s="291"/>
      <c r="BG2" s="291"/>
      <c r="BH2" s="291"/>
      <c r="BI2" s="291"/>
      <c r="BJ2" s="291"/>
      <c r="BK2" s="291"/>
      <c r="BL2" s="291"/>
      <c r="BM2" s="291"/>
      <c r="BN2" s="291"/>
      <c r="BO2" s="291"/>
      <c r="BP2" s="291"/>
      <c r="BQ2" s="291"/>
      <c r="BR2" s="291"/>
      <c r="BS2" s="291"/>
      <c r="BT2" s="291"/>
      <c r="BU2" s="291"/>
      <c r="BV2" s="291"/>
      <c r="BW2" s="291"/>
      <c r="BX2" s="291"/>
      <c r="BY2" s="291"/>
      <c r="BZ2" s="291"/>
      <c r="CA2" s="291"/>
      <c r="CB2" s="291"/>
      <c r="CC2" s="291"/>
      <c r="CD2" s="291"/>
      <c r="CE2" s="291"/>
      <c r="CF2" s="291"/>
      <c r="CG2" s="291"/>
      <c r="CH2" s="291"/>
      <c r="CI2" s="291"/>
      <c r="CJ2" s="291"/>
      <c r="CK2" s="291"/>
      <c r="CL2" s="291"/>
      <c r="CM2" s="291"/>
      <c r="CN2" s="291"/>
      <c r="CO2" s="291"/>
      <c r="CP2" s="291"/>
      <c r="CQ2" s="291"/>
      <c r="CR2" s="291"/>
      <c r="CS2" s="291"/>
      <c r="CT2" s="291"/>
      <c r="CU2" s="291"/>
      <c r="CX2" s="81"/>
      <c r="CY2" s="81"/>
      <c r="CZ2" s="81"/>
      <c r="DA2" s="81"/>
      <c r="DB2" s="81"/>
      <c r="DC2" s="81"/>
      <c r="DD2" s="81"/>
      <c r="DE2" s="81"/>
      <c r="DG2" s="81"/>
      <c r="DH2" s="81"/>
      <c r="DI2" s="81"/>
      <c r="DJ2" s="81"/>
      <c r="DK2" s="81"/>
      <c r="DL2" s="81"/>
      <c r="DM2" s="81"/>
      <c r="DN2" s="81"/>
    </row>
    <row r="3" spans="1:118" x14ac:dyDescent="0.25">
      <c r="CX3" s="27"/>
      <c r="CY3" s="27"/>
      <c r="CZ3" s="27"/>
      <c r="DA3" s="27"/>
      <c r="DB3" s="27"/>
      <c r="DC3" s="27"/>
      <c r="DG3" s="27"/>
      <c r="DH3" s="27"/>
      <c r="DI3" s="27"/>
      <c r="DJ3" s="27"/>
      <c r="DK3" s="27"/>
      <c r="DL3" s="27"/>
    </row>
    <row r="4" spans="1:118" x14ac:dyDescent="0.25">
      <c r="A4" s="41"/>
      <c r="C4" s="41"/>
      <c r="F4" s="175" t="s">
        <v>1</v>
      </c>
      <c r="G4" s="41"/>
      <c r="H4" s="41"/>
      <c r="I4" s="41"/>
      <c r="J4" s="41"/>
      <c r="K4" s="41"/>
      <c r="L4" s="41"/>
      <c r="M4" s="41"/>
      <c r="N4" s="176" t="s">
        <v>20</v>
      </c>
      <c r="O4" s="41"/>
      <c r="P4" s="35" t="str">
        <f>'DATA GURU'!C16</f>
        <v>Bahasa Indonesia</v>
      </c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X4" s="28"/>
      <c r="CY4" s="32" t="s">
        <v>1</v>
      </c>
      <c r="CZ4" s="33" t="s">
        <v>20</v>
      </c>
      <c r="DA4" s="35" t="str">
        <f>'DATA GURU'!C16</f>
        <v>Bahasa Indonesia</v>
      </c>
      <c r="DB4" s="34"/>
      <c r="DC4" s="34"/>
      <c r="DG4" s="174" t="s">
        <v>1</v>
      </c>
      <c r="DI4" s="166" t="s">
        <v>20</v>
      </c>
      <c r="DJ4" s="35" t="str">
        <f>'DATA GURU'!C16</f>
        <v>Bahasa Indonesia</v>
      </c>
    </row>
    <row r="5" spans="1:118" x14ac:dyDescent="0.25">
      <c r="A5" s="41"/>
      <c r="C5" s="41"/>
      <c r="F5" s="175" t="s">
        <v>21</v>
      </c>
      <c r="G5" s="41"/>
      <c r="H5" s="41"/>
      <c r="I5" s="41"/>
      <c r="J5" s="41"/>
      <c r="K5" s="41"/>
      <c r="L5" s="41"/>
      <c r="M5" s="41"/>
      <c r="N5" s="176" t="s">
        <v>20</v>
      </c>
      <c r="O5" s="41"/>
      <c r="P5" s="35" t="s">
        <v>22</v>
      </c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X5" s="28"/>
      <c r="CY5" s="32" t="s">
        <v>21</v>
      </c>
      <c r="CZ5" s="33" t="s">
        <v>20</v>
      </c>
      <c r="DA5" s="35" t="s">
        <v>22</v>
      </c>
      <c r="DB5" s="34"/>
      <c r="DC5" s="34"/>
      <c r="DG5" s="174" t="s">
        <v>21</v>
      </c>
      <c r="DI5" s="166" t="s">
        <v>20</v>
      </c>
      <c r="DJ5" s="35" t="s">
        <v>22</v>
      </c>
    </row>
    <row r="6" spans="1:118" x14ac:dyDescent="0.25">
      <c r="A6" s="41"/>
      <c r="C6" s="41"/>
      <c r="F6" s="174"/>
      <c r="G6" s="41"/>
      <c r="H6" s="41"/>
      <c r="I6" s="41"/>
      <c r="J6" s="41"/>
      <c r="K6" s="41"/>
      <c r="L6" s="41"/>
      <c r="M6" s="41"/>
      <c r="N6" s="176"/>
      <c r="O6" s="41"/>
      <c r="P6" s="35" t="s">
        <v>23</v>
      </c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X6" s="28"/>
      <c r="CY6" s="32"/>
      <c r="CZ6" s="32"/>
      <c r="DA6" s="35" t="s">
        <v>23</v>
      </c>
      <c r="DB6" s="34"/>
      <c r="DC6" s="34"/>
      <c r="DG6" s="174"/>
      <c r="DI6" s="32"/>
      <c r="DJ6" s="35" t="s">
        <v>23</v>
      </c>
    </row>
    <row r="7" spans="1:118" x14ac:dyDescent="0.25">
      <c r="A7" s="41"/>
      <c r="C7" s="41"/>
      <c r="F7" s="174"/>
      <c r="G7" s="41"/>
      <c r="H7" s="41"/>
      <c r="I7" s="41"/>
      <c r="J7" s="41"/>
      <c r="K7" s="41"/>
      <c r="L7" s="41"/>
      <c r="M7" s="41"/>
      <c r="N7" s="176"/>
      <c r="O7" s="41"/>
      <c r="P7" s="35" t="s">
        <v>127</v>
      </c>
      <c r="Q7" s="41"/>
      <c r="R7" s="59" t="str">
        <f>'DATA GURU'!C19</f>
        <v>2018 / 2019</v>
      </c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X7" s="28"/>
      <c r="CY7" s="32"/>
      <c r="CZ7" s="32"/>
      <c r="DA7" s="35" t="s">
        <v>127</v>
      </c>
      <c r="DB7" s="35" t="str">
        <f>'DATA GURU'!C19</f>
        <v>2018 / 2019</v>
      </c>
      <c r="DC7" s="34"/>
      <c r="DG7" s="174"/>
      <c r="DI7" s="32"/>
      <c r="DJ7" s="35" t="s">
        <v>127</v>
      </c>
      <c r="DK7" s="35" t="str">
        <f>'DATA GURU'!C19</f>
        <v>2018 / 2019</v>
      </c>
    </row>
    <row r="8" spans="1:118" x14ac:dyDescent="0.25">
      <c r="A8" s="41"/>
      <c r="C8" s="41"/>
      <c r="F8" s="175" t="s">
        <v>24</v>
      </c>
      <c r="G8" s="41"/>
      <c r="H8" s="41"/>
      <c r="I8" s="41"/>
      <c r="J8" s="41"/>
      <c r="K8" s="41"/>
      <c r="L8" s="41"/>
      <c r="M8" s="41"/>
      <c r="N8" s="176" t="s">
        <v>20</v>
      </c>
      <c r="O8" s="41"/>
      <c r="P8" s="36">
        <f>'DATA GURU'!C20</f>
        <v>55</v>
      </c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X8" s="28"/>
      <c r="CY8" s="32" t="s">
        <v>25</v>
      </c>
      <c r="CZ8" s="33" t="s">
        <v>20</v>
      </c>
      <c r="DA8" s="35" t="str">
        <f>'DATA GURU'!C18</f>
        <v>XII IPS / Genab</v>
      </c>
      <c r="DB8" s="36" t="s">
        <v>127</v>
      </c>
      <c r="DC8" s="35" t="str">
        <f>'DATA GURU'!C19</f>
        <v>2018 / 2019</v>
      </c>
      <c r="DG8" s="174" t="s">
        <v>25</v>
      </c>
      <c r="DI8" s="166" t="s">
        <v>20</v>
      </c>
      <c r="DJ8" s="35" t="str">
        <f>'DATA GURU'!C18</f>
        <v>XII IPS / Genab</v>
      </c>
      <c r="DK8" s="36" t="s">
        <v>127</v>
      </c>
      <c r="DL8" s="35" t="str">
        <f>'DATA GURU'!C19</f>
        <v>2018 / 2019</v>
      </c>
    </row>
    <row r="9" spans="1:118" x14ac:dyDescent="0.25">
      <c r="A9" s="41"/>
      <c r="C9" s="41"/>
      <c r="F9" s="175" t="s">
        <v>25</v>
      </c>
      <c r="G9" s="41"/>
      <c r="H9" s="41"/>
      <c r="I9" s="41"/>
      <c r="J9" s="41"/>
      <c r="K9" s="41"/>
      <c r="L9" s="41"/>
      <c r="M9" s="41"/>
      <c r="N9" s="176" t="s">
        <v>20</v>
      </c>
      <c r="O9" s="41"/>
      <c r="P9" s="35" t="str">
        <f>'DATA GURU'!C18</f>
        <v>XII IPS / Genab</v>
      </c>
      <c r="Q9" s="41"/>
      <c r="R9" s="41"/>
      <c r="S9" s="41"/>
      <c r="U9" s="41"/>
      <c r="V9" s="41"/>
      <c r="X9" s="41"/>
      <c r="Y9" s="41"/>
      <c r="Z9" s="36" t="s">
        <v>127</v>
      </c>
      <c r="AA9" s="41"/>
      <c r="AB9" s="41"/>
      <c r="AC9" s="41"/>
      <c r="AD9" s="59" t="str">
        <f>'DATA GURU'!C19</f>
        <v>2018 / 2019</v>
      </c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X9" s="28"/>
      <c r="CY9" s="32" t="s">
        <v>26</v>
      </c>
      <c r="CZ9" s="33" t="s">
        <v>20</v>
      </c>
      <c r="DA9" s="35" t="str">
        <f>'DATA GURU'!C11</f>
        <v>SMA Negeri 2 Kuala Tungkal</v>
      </c>
      <c r="DB9" s="34"/>
      <c r="DC9" s="34"/>
      <c r="DG9" s="174" t="s">
        <v>26</v>
      </c>
      <c r="DI9" s="166" t="s">
        <v>20</v>
      </c>
      <c r="DJ9" s="35" t="str">
        <f>'DATA GURU'!C11</f>
        <v>SMA Negeri 2 Kuala Tungkal</v>
      </c>
      <c r="DM9" s="34"/>
    </row>
    <row r="10" spans="1:118" x14ac:dyDescent="0.25">
      <c r="A10" s="58"/>
      <c r="C10" s="58"/>
      <c r="F10" s="175" t="s">
        <v>26</v>
      </c>
      <c r="G10" s="58"/>
      <c r="H10" s="58"/>
      <c r="I10" s="58"/>
      <c r="J10" s="41"/>
      <c r="K10" s="58"/>
      <c r="L10" s="41"/>
      <c r="M10" s="58"/>
      <c r="N10" s="176" t="s">
        <v>20</v>
      </c>
      <c r="O10" s="58"/>
      <c r="P10" s="35" t="str">
        <f>'DATA GURU'!C11</f>
        <v>SMA Negeri 2 Kuala Tungkal</v>
      </c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41"/>
      <c r="CT10" s="41"/>
      <c r="CU10" s="41"/>
      <c r="CX10" s="28"/>
      <c r="CY10" s="32" t="s">
        <v>28</v>
      </c>
      <c r="CZ10" s="33" t="s">
        <v>20</v>
      </c>
      <c r="DA10" s="36">
        <f>COUNT(CX18:CX217)</f>
        <v>83</v>
      </c>
      <c r="DB10" s="35" t="s">
        <v>58</v>
      </c>
      <c r="DC10" s="34"/>
      <c r="DG10" s="174" t="s">
        <v>28</v>
      </c>
      <c r="DI10" s="166" t="s">
        <v>20</v>
      </c>
      <c r="DJ10" s="36">
        <f>COUNT(DG18:DG27)</f>
        <v>0</v>
      </c>
      <c r="DK10" s="35" t="s">
        <v>58</v>
      </c>
    </row>
    <row r="11" spans="1:118" x14ac:dyDescent="0.25">
      <c r="A11" s="41"/>
      <c r="C11" s="41"/>
      <c r="F11" s="175" t="s">
        <v>29</v>
      </c>
      <c r="G11" s="41"/>
      <c r="H11" s="55"/>
      <c r="I11" s="41"/>
      <c r="J11" s="41"/>
      <c r="K11" s="41"/>
      <c r="L11" s="41"/>
      <c r="M11" s="41"/>
      <c r="N11" s="176" t="s">
        <v>20</v>
      </c>
      <c r="O11" s="41"/>
      <c r="P11" s="36">
        <f>'DATA GURU'!C22</f>
        <v>40</v>
      </c>
      <c r="Q11" s="41"/>
      <c r="R11" s="59" t="s">
        <v>276</v>
      </c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59">
        <f>'DATA GURU'!C23</f>
        <v>5</v>
      </c>
      <c r="AE11" s="59"/>
      <c r="AF11" s="59" t="s">
        <v>277</v>
      </c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X11" s="28"/>
      <c r="CY11" s="32"/>
      <c r="CZ11" s="33"/>
      <c r="DA11" s="34"/>
      <c r="DB11" s="34"/>
      <c r="DC11" s="34"/>
    </row>
    <row r="12" spans="1:118" ht="18" x14ac:dyDescent="0.25">
      <c r="A12" s="59"/>
      <c r="C12" s="41"/>
      <c r="F12" s="175" t="s">
        <v>30</v>
      </c>
      <c r="G12" s="41"/>
      <c r="H12" s="55"/>
      <c r="I12" s="41"/>
      <c r="J12" s="41"/>
      <c r="K12" s="41"/>
      <c r="L12" s="41"/>
      <c r="M12" s="41"/>
      <c r="N12" s="176" t="s">
        <v>20</v>
      </c>
      <c r="O12" s="41"/>
      <c r="P12" s="35" t="str">
        <f>'DATA GURU'!C21</f>
        <v>Pilihan Ganda dan Uraian</v>
      </c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X12" s="28"/>
      <c r="CY12" s="153"/>
      <c r="CZ12" s="33"/>
      <c r="DA12" s="34"/>
      <c r="DB12" s="34"/>
      <c r="DC12" s="34"/>
    </row>
    <row r="13" spans="1:118" x14ac:dyDescent="0.25">
      <c r="A13" s="59"/>
      <c r="C13" s="41"/>
      <c r="F13" s="175" t="s">
        <v>28</v>
      </c>
      <c r="G13" s="41"/>
      <c r="H13" s="55"/>
      <c r="I13" s="41"/>
      <c r="J13" s="41"/>
      <c r="K13" s="41"/>
      <c r="L13" s="41"/>
      <c r="M13" s="41"/>
      <c r="N13" s="176" t="s">
        <v>20</v>
      </c>
      <c r="O13" s="41"/>
      <c r="P13" s="317">
        <f>'DATA GURU'!C29</f>
        <v>110</v>
      </c>
      <c r="Q13" s="317"/>
      <c r="R13" s="31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X13" s="28"/>
      <c r="CY13" s="34"/>
      <c r="CZ13" s="34"/>
      <c r="DA13" s="34"/>
      <c r="DB13" s="34"/>
      <c r="DC13" s="34"/>
    </row>
    <row r="14" spans="1:118" ht="15.75" thickBot="1" x14ac:dyDescent="0.3">
      <c r="A14" s="59"/>
      <c r="B14" s="41"/>
      <c r="C14" s="41"/>
      <c r="D14" s="41"/>
      <c r="E14" s="41"/>
      <c r="F14" s="55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X14" s="35" t="s">
        <v>31</v>
      </c>
      <c r="CY14" s="34"/>
      <c r="CZ14" s="34"/>
      <c r="DA14" s="34"/>
      <c r="DB14" s="34"/>
      <c r="DC14" s="34"/>
      <c r="DG14" s="35" t="s">
        <v>48</v>
      </c>
      <c r="DH14" s="34"/>
      <c r="DI14" s="34"/>
      <c r="DJ14" s="34"/>
      <c r="DK14" s="34"/>
      <c r="DL14" s="34"/>
    </row>
    <row r="15" spans="1:118" ht="15" customHeight="1" x14ac:dyDescent="0.25">
      <c r="A15" s="292" t="s">
        <v>3</v>
      </c>
      <c r="B15" s="300" t="s">
        <v>4</v>
      </c>
      <c r="C15" s="301"/>
      <c r="D15" s="301"/>
      <c r="E15" s="302"/>
      <c r="F15" s="143" t="s">
        <v>68</v>
      </c>
      <c r="G15" s="144">
        <f>'DATA SISWA'!G14</f>
        <v>1</v>
      </c>
      <c r="H15" s="144">
        <f>'DATA SISWA'!H14</f>
        <v>1</v>
      </c>
      <c r="I15" s="144">
        <f>'DATA SISWA'!I14</f>
        <v>2</v>
      </c>
      <c r="J15" s="144">
        <f>'DATA SISWA'!J14</f>
        <v>2</v>
      </c>
      <c r="K15" s="144">
        <f>'DATA SISWA'!K14</f>
        <v>3</v>
      </c>
      <c r="L15" s="144">
        <f>'DATA SISWA'!L14</f>
        <v>3</v>
      </c>
      <c r="M15" s="144">
        <f>'DATA SISWA'!M14</f>
        <v>4</v>
      </c>
      <c r="N15" s="144">
        <f>'DATA SISWA'!N14</f>
        <v>4</v>
      </c>
      <c r="O15" s="144">
        <f>'DATA SISWA'!O14</f>
        <v>5</v>
      </c>
      <c r="P15" s="144">
        <f>'DATA SISWA'!P14</f>
        <v>5</v>
      </c>
      <c r="Q15" s="144">
        <f>'DATA SISWA'!Q14</f>
        <v>6</v>
      </c>
      <c r="R15" s="144">
        <f>'DATA SISWA'!R14</f>
        <v>6</v>
      </c>
      <c r="S15" s="144">
        <f>'DATA SISWA'!S14</f>
        <v>7</v>
      </c>
      <c r="T15" s="144">
        <f>'DATA SISWA'!T14</f>
        <v>7</v>
      </c>
      <c r="U15" s="144">
        <f>'DATA SISWA'!U14</f>
        <v>8</v>
      </c>
      <c r="V15" s="144">
        <f>'DATA SISWA'!V14</f>
        <v>8</v>
      </c>
      <c r="W15" s="144">
        <f>'DATA SISWA'!W14</f>
        <v>9</v>
      </c>
      <c r="X15" s="144">
        <f>'DATA SISWA'!X14</f>
        <v>9</v>
      </c>
      <c r="Y15" s="144">
        <f>'DATA SISWA'!Y14</f>
        <v>10</v>
      </c>
      <c r="Z15" s="144">
        <f>'DATA SISWA'!Z14</f>
        <v>10</v>
      </c>
      <c r="AA15" s="144">
        <f>'DATA SISWA'!AA14</f>
        <v>11</v>
      </c>
      <c r="AB15" s="144">
        <f>'DATA SISWA'!AB14</f>
        <v>11</v>
      </c>
      <c r="AC15" s="144">
        <f>'DATA SISWA'!AC14</f>
        <v>12</v>
      </c>
      <c r="AD15" s="144">
        <f>'DATA SISWA'!AD14</f>
        <v>12</v>
      </c>
      <c r="AE15" s="144">
        <f>'DATA SISWA'!AE14</f>
        <v>13</v>
      </c>
      <c r="AF15" s="144">
        <f>'DATA SISWA'!AF14</f>
        <v>13</v>
      </c>
      <c r="AG15" s="144">
        <f>'DATA SISWA'!AG14</f>
        <v>14</v>
      </c>
      <c r="AH15" s="144">
        <f>'DATA SISWA'!AH14</f>
        <v>14</v>
      </c>
      <c r="AI15" s="144">
        <f>'DATA SISWA'!AI14</f>
        <v>15</v>
      </c>
      <c r="AJ15" s="144">
        <f>'DATA SISWA'!AJ14</f>
        <v>15</v>
      </c>
      <c r="AK15" s="144">
        <f>'DATA SISWA'!AK14</f>
        <v>16</v>
      </c>
      <c r="AL15" s="144">
        <f>'DATA SISWA'!AL14</f>
        <v>16</v>
      </c>
      <c r="AM15" s="144">
        <f>'DATA SISWA'!AM14</f>
        <v>17</v>
      </c>
      <c r="AN15" s="144">
        <f>'DATA SISWA'!AN14</f>
        <v>17</v>
      </c>
      <c r="AO15" s="144">
        <f>'DATA SISWA'!AO14</f>
        <v>18</v>
      </c>
      <c r="AP15" s="144">
        <f>'DATA SISWA'!AP14</f>
        <v>18</v>
      </c>
      <c r="AQ15" s="144">
        <f>'DATA SISWA'!AQ14</f>
        <v>19</v>
      </c>
      <c r="AR15" s="144">
        <f>'DATA SISWA'!AR14</f>
        <v>19</v>
      </c>
      <c r="AS15" s="144">
        <f>'DATA SISWA'!AS14</f>
        <v>20</v>
      </c>
      <c r="AT15" s="144">
        <f>'DATA SISWA'!AT14</f>
        <v>20</v>
      </c>
      <c r="AU15" s="144">
        <f>'DATA SISWA'!AU14</f>
        <v>21</v>
      </c>
      <c r="AV15" s="144">
        <f>'DATA SISWA'!AV14</f>
        <v>21</v>
      </c>
      <c r="AW15" s="144">
        <f>'DATA SISWA'!AW14</f>
        <v>22</v>
      </c>
      <c r="AX15" s="144">
        <f>'DATA SISWA'!AX14</f>
        <v>22</v>
      </c>
      <c r="AY15" s="144">
        <f>'DATA SISWA'!AY14</f>
        <v>23</v>
      </c>
      <c r="AZ15" s="144">
        <f>'DATA SISWA'!AZ14</f>
        <v>23</v>
      </c>
      <c r="BA15" s="144">
        <f>'DATA SISWA'!BA14</f>
        <v>24</v>
      </c>
      <c r="BB15" s="144">
        <f>'DATA SISWA'!BB14</f>
        <v>24</v>
      </c>
      <c r="BC15" s="144">
        <f>'DATA SISWA'!BC14</f>
        <v>25</v>
      </c>
      <c r="BD15" s="144">
        <f>'DATA SISWA'!BD14</f>
        <v>25</v>
      </c>
      <c r="BE15" s="144">
        <f>'DATA SISWA'!BE14</f>
        <v>26</v>
      </c>
      <c r="BF15" s="144">
        <f>'DATA SISWA'!BF14</f>
        <v>26</v>
      </c>
      <c r="BG15" s="144">
        <f>'DATA SISWA'!BG14</f>
        <v>27</v>
      </c>
      <c r="BH15" s="144">
        <f>'DATA SISWA'!BH14</f>
        <v>27</v>
      </c>
      <c r="BI15" s="144">
        <f>'DATA SISWA'!BI14</f>
        <v>28</v>
      </c>
      <c r="BJ15" s="144">
        <f>'DATA SISWA'!BJ14</f>
        <v>28</v>
      </c>
      <c r="BK15" s="144">
        <f>'DATA SISWA'!BK14</f>
        <v>29</v>
      </c>
      <c r="BL15" s="144">
        <f>'DATA SISWA'!BL14</f>
        <v>29</v>
      </c>
      <c r="BM15" s="144">
        <f>'DATA SISWA'!BM14</f>
        <v>30</v>
      </c>
      <c r="BN15" s="144">
        <f>'DATA SISWA'!BN14</f>
        <v>30</v>
      </c>
      <c r="BO15" s="144">
        <f>'DATA SISWA'!BO14</f>
        <v>31</v>
      </c>
      <c r="BP15" s="144">
        <f>'DATA SISWA'!BP14</f>
        <v>31</v>
      </c>
      <c r="BQ15" s="144">
        <f>'DATA SISWA'!BQ14</f>
        <v>32</v>
      </c>
      <c r="BR15" s="144">
        <f>'DATA SISWA'!BR14</f>
        <v>32</v>
      </c>
      <c r="BS15" s="144">
        <f>'DATA SISWA'!BS14</f>
        <v>33</v>
      </c>
      <c r="BT15" s="144">
        <f>'DATA SISWA'!BT14</f>
        <v>33</v>
      </c>
      <c r="BU15" s="144">
        <f>'DATA SISWA'!BU14</f>
        <v>34</v>
      </c>
      <c r="BV15" s="144">
        <f>'DATA SISWA'!BV14</f>
        <v>34</v>
      </c>
      <c r="BW15" s="144">
        <f>'DATA SISWA'!BW14</f>
        <v>35</v>
      </c>
      <c r="BX15" s="144">
        <f>'DATA SISWA'!BX14</f>
        <v>35</v>
      </c>
      <c r="BY15" s="144">
        <f>'DATA SISWA'!BY14</f>
        <v>36</v>
      </c>
      <c r="BZ15" s="144">
        <f>'DATA SISWA'!BZ14</f>
        <v>36</v>
      </c>
      <c r="CA15" s="144">
        <f>'DATA SISWA'!CA14</f>
        <v>37</v>
      </c>
      <c r="CB15" s="144">
        <f>'DATA SISWA'!CB14</f>
        <v>37</v>
      </c>
      <c r="CC15" s="144">
        <f>'DATA SISWA'!CC14</f>
        <v>38</v>
      </c>
      <c r="CD15" s="144">
        <f>'DATA SISWA'!CD14</f>
        <v>38</v>
      </c>
      <c r="CE15" s="144">
        <f>'DATA SISWA'!CE14</f>
        <v>39</v>
      </c>
      <c r="CF15" s="144">
        <f>'DATA SISWA'!CF14</f>
        <v>39</v>
      </c>
      <c r="CG15" s="144">
        <f>'DATA SISWA'!CG14</f>
        <v>40</v>
      </c>
      <c r="CH15" s="144">
        <f>'DATA SISWA'!CH14</f>
        <v>40</v>
      </c>
      <c r="CI15" s="144">
        <f>'DATA SISWA'!CI14</f>
        <v>41</v>
      </c>
      <c r="CJ15" s="144">
        <f>'DATA SISWA'!CJ14</f>
        <v>42</v>
      </c>
      <c r="CK15" s="144">
        <f>'DATA SISWA'!CK14</f>
        <v>43</v>
      </c>
      <c r="CL15" s="144">
        <f>'DATA SISWA'!CL14</f>
        <v>44</v>
      </c>
      <c r="CM15" s="144">
        <f>'DATA SISWA'!CM14</f>
        <v>45</v>
      </c>
      <c r="CN15" s="318" t="s">
        <v>6</v>
      </c>
      <c r="CO15" s="319"/>
      <c r="CP15" s="320"/>
      <c r="CQ15" s="295" t="s">
        <v>71</v>
      </c>
      <c r="CR15" s="295" t="s">
        <v>72</v>
      </c>
      <c r="CS15" s="295" t="s">
        <v>73</v>
      </c>
      <c r="CT15" s="295"/>
      <c r="CU15" s="311" t="s">
        <v>8</v>
      </c>
      <c r="CX15" s="34"/>
      <c r="CY15" s="34"/>
      <c r="CZ15" s="34"/>
      <c r="DA15" s="34"/>
      <c r="DB15" s="34"/>
      <c r="DC15" s="34"/>
      <c r="DG15" s="34"/>
      <c r="DH15" s="34"/>
      <c r="DI15" s="34"/>
      <c r="DJ15" s="34"/>
      <c r="DK15" s="34"/>
      <c r="DL15" s="34"/>
    </row>
    <row r="16" spans="1:118" x14ac:dyDescent="0.25">
      <c r="A16" s="293"/>
      <c r="B16" s="303"/>
      <c r="C16" s="304"/>
      <c r="D16" s="304"/>
      <c r="E16" s="305"/>
      <c r="F16" s="145" t="s">
        <v>69</v>
      </c>
      <c r="G16" s="145" t="str">
        <f>'DATA SISWA'!G15</f>
        <v>A</v>
      </c>
      <c r="H16" s="145" t="str">
        <f>'DATA SISWA'!H15</f>
        <v>A</v>
      </c>
      <c r="I16" s="145" t="str">
        <f>'DATA SISWA'!I15</f>
        <v>E</v>
      </c>
      <c r="J16" s="145" t="str">
        <f>'DATA SISWA'!J15</f>
        <v>E</v>
      </c>
      <c r="K16" s="145" t="str">
        <f>'DATA SISWA'!K15</f>
        <v>C</v>
      </c>
      <c r="L16" s="145" t="str">
        <f>'DATA SISWA'!L15</f>
        <v>C</v>
      </c>
      <c r="M16" s="145" t="str">
        <f>'DATA SISWA'!M15</f>
        <v>A</v>
      </c>
      <c r="N16" s="145" t="str">
        <f>'DATA SISWA'!N15</f>
        <v>A</v>
      </c>
      <c r="O16" s="145" t="str">
        <f>'DATA SISWA'!O15</f>
        <v>B</v>
      </c>
      <c r="P16" s="145" t="str">
        <f>'DATA SISWA'!P15</f>
        <v>B</v>
      </c>
      <c r="Q16" s="145" t="str">
        <f>'DATA SISWA'!Q15</f>
        <v>A</v>
      </c>
      <c r="R16" s="145" t="str">
        <f>'DATA SISWA'!R15</f>
        <v>A</v>
      </c>
      <c r="S16" s="145" t="str">
        <f>'DATA SISWA'!S15</f>
        <v>D</v>
      </c>
      <c r="T16" s="145" t="str">
        <f>'DATA SISWA'!T15</f>
        <v>D</v>
      </c>
      <c r="U16" s="145" t="str">
        <f>'DATA SISWA'!U15</f>
        <v>D</v>
      </c>
      <c r="V16" s="145" t="str">
        <f>'DATA SISWA'!V15</f>
        <v>D</v>
      </c>
      <c r="W16" s="145" t="str">
        <f>'DATA SISWA'!W15</f>
        <v>E</v>
      </c>
      <c r="X16" s="145" t="str">
        <f>'DATA SISWA'!X15</f>
        <v>E</v>
      </c>
      <c r="Y16" s="145" t="str">
        <f>'DATA SISWA'!Y15</f>
        <v>C</v>
      </c>
      <c r="Z16" s="145" t="str">
        <f>'DATA SISWA'!Z15</f>
        <v>C</v>
      </c>
      <c r="AA16" s="145" t="str">
        <f>'DATA SISWA'!AA15</f>
        <v>E</v>
      </c>
      <c r="AB16" s="145" t="str">
        <f>'DATA SISWA'!AB15</f>
        <v>E</v>
      </c>
      <c r="AC16" s="145" t="str">
        <f>'DATA SISWA'!AC15</f>
        <v>A</v>
      </c>
      <c r="AD16" s="145" t="str">
        <f>'DATA SISWA'!AD15</f>
        <v>A</v>
      </c>
      <c r="AE16" s="145" t="str">
        <f>'DATA SISWA'!AE15</f>
        <v>B</v>
      </c>
      <c r="AF16" s="145" t="str">
        <f>'DATA SISWA'!AF15</f>
        <v>B</v>
      </c>
      <c r="AG16" s="145" t="str">
        <f>'DATA SISWA'!AG15</f>
        <v>A</v>
      </c>
      <c r="AH16" s="145" t="str">
        <f>'DATA SISWA'!AH15</f>
        <v>A</v>
      </c>
      <c r="AI16" s="145" t="str">
        <f>'DATA SISWA'!AI15</f>
        <v>D</v>
      </c>
      <c r="AJ16" s="145" t="str">
        <f>'DATA SISWA'!AJ15</f>
        <v>D</v>
      </c>
      <c r="AK16" s="145" t="str">
        <f>'DATA SISWA'!AK15</f>
        <v>C</v>
      </c>
      <c r="AL16" s="145" t="str">
        <f>'DATA SISWA'!AL15</f>
        <v>C</v>
      </c>
      <c r="AM16" s="145" t="str">
        <f>'DATA SISWA'!AM15</f>
        <v>B</v>
      </c>
      <c r="AN16" s="145" t="str">
        <f>'DATA SISWA'!AN15</f>
        <v>B</v>
      </c>
      <c r="AO16" s="145" t="str">
        <f>'DATA SISWA'!AO15</f>
        <v>E</v>
      </c>
      <c r="AP16" s="145" t="str">
        <f>'DATA SISWA'!AP15</f>
        <v>E</v>
      </c>
      <c r="AQ16" s="145" t="str">
        <f>'DATA SISWA'!AQ15</f>
        <v>B</v>
      </c>
      <c r="AR16" s="145" t="str">
        <f>'DATA SISWA'!AR15</f>
        <v>B</v>
      </c>
      <c r="AS16" s="145" t="str">
        <f>'DATA SISWA'!AS15</f>
        <v>B</v>
      </c>
      <c r="AT16" s="145" t="str">
        <f>'DATA SISWA'!AT15</f>
        <v>B</v>
      </c>
      <c r="AU16" s="145" t="str">
        <f>'DATA SISWA'!AU15</f>
        <v>B</v>
      </c>
      <c r="AV16" s="145" t="str">
        <f>'DATA SISWA'!AV15</f>
        <v>B</v>
      </c>
      <c r="AW16" s="145" t="str">
        <f>'DATA SISWA'!AW15</f>
        <v>B</v>
      </c>
      <c r="AX16" s="145" t="str">
        <f>'DATA SISWA'!AX15</f>
        <v>B</v>
      </c>
      <c r="AY16" s="145" t="str">
        <f>'DATA SISWA'!AY15</f>
        <v>C</v>
      </c>
      <c r="AZ16" s="145" t="str">
        <f>'DATA SISWA'!AZ15</f>
        <v>C</v>
      </c>
      <c r="BA16" s="145" t="str">
        <f>'DATA SISWA'!BA15</f>
        <v>C</v>
      </c>
      <c r="BB16" s="145" t="str">
        <f>'DATA SISWA'!BB15</f>
        <v>C</v>
      </c>
      <c r="BC16" s="145" t="str">
        <f>'DATA SISWA'!BC15</f>
        <v>B</v>
      </c>
      <c r="BD16" s="145" t="str">
        <f>'DATA SISWA'!BD15</f>
        <v>B</v>
      </c>
      <c r="BE16" s="145" t="str">
        <f>'DATA SISWA'!BE15</f>
        <v>C</v>
      </c>
      <c r="BF16" s="145" t="str">
        <f>'DATA SISWA'!BF15</f>
        <v>C</v>
      </c>
      <c r="BG16" s="145" t="str">
        <f>'DATA SISWA'!BG15</f>
        <v>D</v>
      </c>
      <c r="BH16" s="145" t="str">
        <f>'DATA SISWA'!BH15</f>
        <v>D</v>
      </c>
      <c r="BI16" s="145" t="str">
        <f>'DATA SISWA'!BI15</f>
        <v>A</v>
      </c>
      <c r="BJ16" s="145" t="str">
        <f>'DATA SISWA'!BJ15</f>
        <v>A</v>
      </c>
      <c r="BK16" s="145" t="str">
        <f>'DATA SISWA'!BK15</f>
        <v>E</v>
      </c>
      <c r="BL16" s="145" t="str">
        <f>'DATA SISWA'!BL15</f>
        <v>E</v>
      </c>
      <c r="BM16" s="145" t="str">
        <f>'DATA SISWA'!BM15</f>
        <v>C</v>
      </c>
      <c r="BN16" s="145" t="str">
        <f>'DATA SISWA'!BN15</f>
        <v>C</v>
      </c>
      <c r="BO16" s="145" t="str">
        <f>'DATA SISWA'!BO15</f>
        <v>B</v>
      </c>
      <c r="BP16" s="145" t="str">
        <f>'DATA SISWA'!BP15</f>
        <v>B</v>
      </c>
      <c r="BQ16" s="145" t="str">
        <f>'DATA SISWA'!BQ15</f>
        <v>E</v>
      </c>
      <c r="BR16" s="145" t="str">
        <f>'DATA SISWA'!BR15</f>
        <v>E</v>
      </c>
      <c r="BS16" s="145" t="str">
        <f>'DATA SISWA'!BS15</f>
        <v>E</v>
      </c>
      <c r="BT16" s="145" t="str">
        <f>'DATA SISWA'!BT15</f>
        <v>E</v>
      </c>
      <c r="BU16" s="145" t="str">
        <f>'DATA SISWA'!BU15</f>
        <v>B</v>
      </c>
      <c r="BV16" s="145" t="str">
        <f>'DATA SISWA'!BV15</f>
        <v>B</v>
      </c>
      <c r="BW16" s="145" t="str">
        <f>'DATA SISWA'!BW15</f>
        <v>D</v>
      </c>
      <c r="BX16" s="145" t="str">
        <f>'DATA SISWA'!BX15</f>
        <v>D</v>
      </c>
      <c r="BY16" s="145" t="str">
        <f>'DATA SISWA'!BY15</f>
        <v>A</v>
      </c>
      <c r="BZ16" s="145" t="str">
        <f>'DATA SISWA'!BZ15</f>
        <v>A</v>
      </c>
      <c r="CA16" s="145" t="str">
        <f>'DATA SISWA'!CA15</f>
        <v>C</v>
      </c>
      <c r="CB16" s="145" t="str">
        <f>'DATA SISWA'!CB15</f>
        <v>C</v>
      </c>
      <c r="CC16" s="145" t="str">
        <f>'DATA SISWA'!CC15</f>
        <v>A</v>
      </c>
      <c r="CD16" s="145" t="str">
        <f>'DATA SISWA'!CD15</f>
        <v>A</v>
      </c>
      <c r="CE16" s="145" t="str">
        <f>'DATA SISWA'!CE15</f>
        <v>B</v>
      </c>
      <c r="CF16" s="145" t="str">
        <f>'DATA SISWA'!CF15</f>
        <v>B</v>
      </c>
      <c r="CG16" s="145" t="str">
        <f>'DATA SISWA'!CG15</f>
        <v>B</v>
      </c>
      <c r="CH16" s="145" t="str">
        <f>'DATA SISWA'!CH15</f>
        <v>B</v>
      </c>
      <c r="CI16" s="145">
        <f>'DATA SISWA'!CI15</f>
        <v>5</v>
      </c>
      <c r="CJ16" s="145">
        <f>'DATA SISWA'!CJ15</f>
        <v>9</v>
      </c>
      <c r="CK16" s="145">
        <f>'DATA SISWA'!CK15</f>
        <v>7</v>
      </c>
      <c r="CL16" s="145">
        <f>'DATA SISWA'!CL15</f>
        <v>3</v>
      </c>
      <c r="CM16" s="145">
        <f>'DATA SISWA'!CM15</f>
        <v>6</v>
      </c>
      <c r="CN16" s="321"/>
      <c r="CO16" s="322"/>
      <c r="CP16" s="323"/>
      <c r="CQ16" s="296"/>
      <c r="CR16" s="296"/>
      <c r="CS16" s="296"/>
      <c r="CT16" s="296"/>
      <c r="CU16" s="312"/>
      <c r="CX16" s="179" t="s">
        <v>33</v>
      </c>
      <c r="CY16" s="179" t="s">
        <v>34</v>
      </c>
      <c r="CZ16" s="179" t="s">
        <v>35</v>
      </c>
      <c r="DA16" s="179" t="s">
        <v>36</v>
      </c>
      <c r="DB16" s="179" t="s">
        <v>37</v>
      </c>
      <c r="DC16" s="179" t="s">
        <v>38</v>
      </c>
      <c r="DG16" s="179" t="s">
        <v>33</v>
      </c>
      <c r="DH16" s="179" t="s">
        <v>34</v>
      </c>
      <c r="DI16" s="159" t="s">
        <v>35</v>
      </c>
      <c r="DJ16" s="179" t="s">
        <v>36</v>
      </c>
      <c r="DK16" s="179" t="s">
        <v>37</v>
      </c>
      <c r="DL16" s="179" t="s">
        <v>38</v>
      </c>
    </row>
    <row r="17" spans="1:116" x14ac:dyDescent="0.25">
      <c r="A17" s="293"/>
      <c r="B17" s="303"/>
      <c r="C17" s="304"/>
      <c r="D17" s="304"/>
      <c r="E17" s="305"/>
      <c r="F17" s="146" t="s">
        <v>32</v>
      </c>
      <c r="G17" s="147">
        <f>'DATA GURU'!$C$30</f>
        <v>1.75</v>
      </c>
      <c r="H17" s="147">
        <f>'DATA GURU'!$C$30</f>
        <v>1.75</v>
      </c>
      <c r="I17" s="147">
        <f>'DATA GURU'!$C$30</f>
        <v>1.75</v>
      </c>
      <c r="J17" s="147">
        <f>'DATA GURU'!$C$30</f>
        <v>1.75</v>
      </c>
      <c r="K17" s="147">
        <f>'DATA GURU'!$C$30</f>
        <v>1.75</v>
      </c>
      <c r="L17" s="147">
        <f>'DATA GURU'!$C$30</f>
        <v>1.75</v>
      </c>
      <c r="M17" s="147">
        <f>'DATA GURU'!$C$30</f>
        <v>1.75</v>
      </c>
      <c r="N17" s="147">
        <f>'DATA GURU'!$C$30</f>
        <v>1.75</v>
      </c>
      <c r="O17" s="147">
        <f>'DATA GURU'!$C$30</f>
        <v>1.75</v>
      </c>
      <c r="P17" s="147">
        <f>'DATA GURU'!$C$30</f>
        <v>1.75</v>
      </c>
      <c r="Q17" s="147">
        <f>'DATA GURU'!$C$30</f>
        <v>1.75</v>
      </c>
      <c r="R17" s="147">
        <f>'DATA GURU'!$C$30</f>
        <v>1.75</v>
      </c>
      <c r="S17" s="147">
        <f>'DATA GURU'!$C$30</f>
        <v>1.75</v>
      </c>
      <c r="T17" s="147">
        <f>'DATA GURU'!$C$30</f>
        <v>1.75</v>
      </c>
      <c r="U17" s="147">
        <f>'DATA GURU'!$C$30</f>
        <v>1.75</v>
      </c>
      <c r="V17" s="147">
        <f>'DATA GURU'!$C$30</f>
        <v>1.75</v>
      </c>
      <c r="W17" s="147">
        <f>'DATA GURU'!$C$30</f>
        <v>1.75</v>
      </c>
      <c r="X17" s="147">
        <f>'DATA GURU'!$C$30</f>
        <v>1.75</v>
      </c>
      <c r="Y17" s="147">
        <f>'DATA GURU'!$C$30</f>
        <v>1.75</v>
      </c>
      <c r="Z17" s="147">
        <f>'DATA GURU'!$C$30</f>
        <v>1.75</v>
      </c>
      <c r="AA17" s="147">
        <f>'DATA GURU'!$C$30</f>
        <v>1.75</v>
      </c>
      <c r="AB17" s="147">
        <f>'DATA GURU'!$C$30</f>
        <v>1.75</v>
      </c>
      <c r="AC17" s="147">
        <f>'DATA GURU'!$C$30</f>
        <v>1.75</v>
      </c>
      <c r="AD17" s="147">
        <f>'DATA GURU'!$C$30</f>
        <v>1.75</v>
      </c>
      <c r="AE17" s="147">
        <f>'DATA GURU'!$C$30</f>
        <v>1.75</v>
      </c>
      <c r="AF17" s="147">
        <f>'DATA GURU'!$C$30</f>
        <v>1.75</v>
      </c>
      <c r="AG17" s="147">
        <f>'DATA GURU'!$C$30</f>
        <v>1.75</v>
      </c>
      <c r="AH17" s="147">
        <f>'DATA GURU'!$C$30</f>
        <v>1.75</v>
      </c>
      <c r="AI17" s="147">
        <f>'DATA GURU'!$C$30</f>
        <v>1.75</v>
      </c>
      <c r="AJ17" s="147">
        <f>'DATA GURU'!$C$30</f>
        <v>1.75</v>
      </c>
      <c r="AK17" s="147">
        <f>'DATA GURU'!$C$30</f>
        <v>1.75</v>
      </c>
      <c r="AL17" s="147">
        <f>'DATA GURU'!$C$30</f>
        <v>1.75</v>
      </c>
      <c r="AM17" s="147">
        <f>'DATA GURU'!$C$30</f>
        <v>1.75</v>
      </c>
      <c r="AN17" s="147">
        <f>'DATA GURU'!$C$30</f>
        <v>1.75</v>
      </c>
      <c r="AO17" s="147">
        <f>'DATA GURU'!$C$30</f>
        <v>1.75</v>
      </c>
      <c r="AP17" s="147">
        <f>'DATA GURU'!$C$30</f>
        <v>1.75</v>
      </c>
      <c r="AQ17" s="147">
        <f>'DATA GURU'!$C$30</f>
        <v>1.75</v>
      </c>
      <c r="AR17" s="147">
        <f>'DATA GURU'!$C$30</f>
        <v>1.75</v>
      </c>
      <c r="AS17" s="147">
        <f>'DATA GURU'!$C$30</f>
        <v>1.75</v>
      </c>
      <c r="AT17" s="147">
        <f>'DATA GURU'!$C$30</f>
        <v>1.75</v>
      </c>
      <c r="AU17" s="147">
        <f>'DATA GURU'!$C$30</f>
        <v>1.75</v>
      </c>
      <c r="AV17" s="147">
        <f>'DATA GURU'!$C$30</f>
        <v>1.75</v>
      </c>
      <c r="AW17" s="147">
        <f>'DATA GURU'!$C$30</f>
        <v>1.75</v>
      </c>
      <c r="AX17" s="147">
        <f>'DATA GURU'!$C$30</f>
        <v>1.75</v>
      </c>
      <c r="AY17" s="147">
        <f>'DATA GURU'!$C$30</f>
        <v>1.75</v>
      </c>
      <c r="AZ17" s="147">
        <f>'DATA GURU'!$C$30</f>
        <v>1.75</v>
      </c>
      <c r="BA17" s="147">
        <f>'DATA GURU'!$C$30</f>
        <v>1.75</v>
      </c>
      <c r="BB17" s="147">
        <f>'DATA GURU'!$C$30</f>
        <v>1.75</v>
      </c>
      <c r="BC17" s="147">
        <f>'DATA GURU'!$C$30</f>
        <v>1.75</v>
      </c>
      <c r="BD17" s="147">
        <f>'DATA GURU'!$C$30</f>
        <v>1.75</v>
      </c>
      <c r="BE17" s="147">
        <f>'DATA GURU'!$C$30</f>
        <v>1.75</v>
      </c>
      <c r="BF17" s="147">
        <f>'DATA GURU'!$C$30</f>
        <v>1.75</v>
      </c>
      <c r="BG17" s="147">
        <f>'DATA GURU'!$C$30</f>
        <v>1.75</v>
      </c>
      <c r="BH17" s="147">
        <f>'DATA GURU'!$C$30</f>
        <v>1.75</v>
      </c>
      <c r="BI17" s="147">
        <f>'DATA GURU'!$C$30</f>
        <v>1.75</v>
      </c>
      <c r="BJ17" s="147">
        <f>'DATA GURU'!$C$30</f>
        <v>1.75</v>
      </c>
      <c r="BK17" s="147">
        <f>'DATA GURU'!$C$30</f>
        <v>1.75</v>
      </c>
      <c r="BL17" s="147">
        <f>'DATA GURU'!$C$30</f>
        <v>1.75</v>
      </c>
      <c r="BM17" s="147">
        <f>'DATA GURU'!$C$30</f>
        <v>1.75</v>
      </c>
      <c r="BN17" s="147">
        <f>'DATA GURU'!$C$30</f>
        <v>1.75</v>
      </c>
      <c r="BO17" s="147">
        <f>'DATA GURU'!$C$30</f>
        <v>1.75</v>
      </c>
      <c r="BP17" s="147">
        <f>'DATA GURU'!$C$30</f>
        <v>1.75</v>
      </c>
      <c r="BQ17" s="147">
        <f>'DATA GURU'!$C$30</f>
        <v>1.75</v>
      </c>
      <c r="BR17" s="147">
        <f>'DATA GURU'!$C$30</f>
        <v>1.75</v>
      </c>
      <c r="BS17" s="147">
        <f>'DATA GURU'!$C$30</f>
        <v>1.75</v>
      </c>
      <c r="BT17" s="147">
        <f>'DATA GURU'!$C$30</f>
        <v>1.75</v>
      </c>
      <c r="BU17" s="147">
        <f>'DATA GURU'!$C$30</f>
        <v>1.75</v>
      </c>
      <c r="BV17" s="147">
        <f>'DATA GURU'!$C$30</f>
        <v>1.75</v>
      </c>
      <c r="BW17" s="147">
        <f>'DATA GURU'!$C$30</f>
        <v>1.75</v>
      </c>
      <c r="BX17" s="147">
        <f>'DATA GURU'!$C$30</f>
        <v>1.75</v>
      </c>
      <c r="BY17" s="147">
        <f>'DATA GURU'!$C$30</f>
        <v>1.75</v>
      </c>
      <c r="BZ17" s="147">
        <f>'DATA GURU'!$C$30</f>
        <v>1.75</v>
      </c>
      <c r="CA17" s="147">
        <f>'DATA GURU'!$C$30</f>
        <v>1.75</v>
      </c>
      <c r="CB17" s="147">
        <f>'DATA GURU'!$C$30</f>
        <v>1.75</v>
      </c>
      <c r="CC17" s="147">
        <f>'DATA GURU'!$C$30</f>
        <v>1.75</v>
      </c>
      <c r="CD17" s="147">
        <f>'DATA GURU'!$C$30</f>
        <v>1.75</v>
      </c>
      <c r="CE17" s="147">
        <f>'DATA GURU'!$C$30</f>
        <v>1.75</v>
      </c>
      <c r="CF17" s="147">
        <f>'DATA GURU'!$C$30</f>
        <v>1.75</v>
      </c>
      <c r="CG17" s="147">
        <f>'DATA GURU'!$C$30</f>
        <v>1.75</v>
      </c>
      <c r="CH17" s="147">
        <f>'DATA GURU'!$C$30</f>
        <v>1.75</v>
      </c>
      <c r="CI17" s="148">
        <f>'DATA GURU'!C31</f>
        <v>5</v>
      </c>
      <c r="CJ17" s="148">
        <f>'DATA GURU'!C32</f>
        <v>9</v>
      </c>
      <c r="CK17" s="148">
        <f>'DATA GURU'!C33</f>
        <v>7</v>
      </c>
      <c r="CL17" s="148">
        <f>'DATA GURU'!C34</f>
        <v>3</v>
      </c>
      <c r="CM17" s="148">
        <f>'DATA GURU'!C35</f>
        <v>6</v>
      </c>
      <c r="CN17" s="298" t="s">
        <v>12</v>
      </c>
      <c r="CO17" s="298" t="s">
        <v>15</v>
      </c>
      <c r="CP17" s="324" t="s">
        <v>137</v>
      </c>
      <c r="CQ17" s="296"/>
      <c r="CR17" s="296"/>
      <c r="CS17" s="309" t="s">
        <v>39</v>
      </c>
      <c r="CT17" s="309" t="s">
        <v>40</v>
      </c>
      <c r="CU17" s="312"/>
      <c r="CX17" s="180"/>
      <c r="CY17" s="180"/>
      <c r="CZ17" s="180"/>
      <c r="DA17" s="180" t="s">
        <v>41</v>
      </c>
      <c r="DB17" s="180" t="s">
        <v>42</v>
      </c>
      <c r="DC17" s="180" t="s">
        <v>43</v>
      </c>
      <c r="DG17" s="180"/>
      <c r="DH17" s="180"/>
      <c r="DI17" s="160"/>
      <c r="DJ17" s="180" t="s">
        <v>41</v>
      </c>
      <c r="DK17" s="180" t="s">
        <v>42</v>
      </c>
      <c r="DL17" s="180" t="s">
        <v>43</v>
      </c>
    </row>
    <row r="18" spans="1:116" ht="15.75" thickBot="1" x14ac:dyDescent="0.3">
      <c r="A18" s="294"/>
      <c r="B18" s="306"/>
      <c r="C18" s="307"/>
      <c r="D18" s="307"/>
      <c r="E18" s="308"/>
      <c r="F18" s="149" t="s">
        <v>70</v>
      </c>
      <c r="G18" s="314" t="s">
        <v>74</v>
      </c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315"/>
      <c r="BM18" s="315"/>
      <c r="BN18" s="315"/>
      <c r="BO18" s="315"/>
      <c r="BP18" s="315"/>
      <c r="BQ18" s="315"/>
      <c r="BR18" s="315"/>
      <c r="BS18" s="315"/>
      <c r="BT18" s="315"/>
      <c r="BU18" s="315"/>
      <c r="BV18" s="315"/>
      <c r="BW18" s="315"/>
      <c r="BX18" s="315"/>
      <c r="BY18" s="315"/>
      <c r="BZ18" s="315"/>
      <c r="CA18" s="315"/>
      <c r="CB18" s="315"/>
      <c r="CC18" s="315"/>
      <c r="CD18" s="315"/>
      <c r="CE18" s="315"/>
      <c r="CF18" s="315"/>
      <c r="CG18" s="315"/>
      <c r="CH18" s="315"/>
      <c r="CI18" s="314" t="s">
        <v>148</v>
      </c>
      <c r="CJ18" s="315"/>
      <c r="CK18" s="315"/>
      <c r="CL18" s="315"/>
      <c r="CM18" s="316"/>
      <c r="CN18" s="299"/>
      <c r="CO18" s="299"/>
      <c r="CP18" s="325"/>
      <c r="CQ18" s="297"/>
      <c r="CR18" s="297"/>
      <c r="CS18" s="310"/>
      <c r="CT18" s="310"/>
      <c r="CU18" s="313"/>
      <c r="CX18" s="37">
        <v>1</v>
      </c>
      <c r="CY18" s="114" t="str">
        <f>IFERROR(INDEX($F$19:$F$128,SUMPRODUCT(SMALL((($CU$19:$CU$128="Remedial")*$A$19:$A$128)+(($CU$19:$CU$128&lt;&gt;"Remedial")*1000),ROW($A1)))),"")</f>
        <v>AGUNG HADI SURYO</v>
      </c>
      <c r="CZ18" s="157" t="s">
        <v>44</v>
      </c>
      <c r="DA18" s="37" t="s">
        <v>45</v>
      </c>
      <c r="DB18" s="37" t="s">
        <v>46</v>
      </c>
      <c r="DC18" s="37" t="s">
        <v>47</v>
      </c>
      <c r="DG18" s="37"/>
      <c r="DH18" s="42" t="str">
        <f t="shared" ref="DH18:DH27" si="0">IFERROR(INDEX($F$19:$F$34,SUMPRODUCT(SMALL((($CU$19:$CU$34="Pengayaan")*$A$19:$A$34)+(($CU$19:$CU$34&lt;&gt;"Pengayaan")*1000),ROW($A1)))),"")</f>
        <v/>
      </c>
      <c r="DI18" s="157" t="s">
        <v>44</v>
      </c>
      <c r="DJ18" s="37" t="s">
        <v>45</v>
      </c>
      <c r="DK18" s="37" t="s">
        <v>46</v>
      </c>
      <c r="DL18" s="37" t="s">
        <v>47</v>
      </c>
    </row>
    <row r="19" spans="1:116" x14ac:dyDescent="0.25">
      <c r="A19" s="53">
        <v>1</v>
      </c>
      <c r="B19" s="110" t="str">
        <f>'DATA SISWA'!C16</f>
        <v>06-</v>
      </c>
      <c r="C19" s="77" t="str">
        <f>'DATA SISWA'!D16</f>
        <v>005-</v>
      </c>
      <c r="D19" s="77" t="str">
        <f>'DATA SISWA'!E16</f>
        <v>092-</v>
      </c>
      <c r="E19" s="111">
        <f>'DATA SISWA'!F16</f>
        <v>5</v>
      </c>
      <c r="F19" s="62" t="str">
        <f>'DATA SISWA'!B16</f>
        <v>AGUNG HADI SURYO</v>
      </c>
      <c r="G19" s="119" t="str">
        <f>'DATA SISWA'!G16</f>
        <v>A</v>
      </c>
      <c r="H19" s="120">
        <f>IF(G19=$G$16,'DATA GURU'!$C$30,0)</f>
        <v>1.75</v>
      </c>
      <c r="I19" s="119" t="str">
        <f>'DATA SISWA'!I16</f>
        <v>A</v>
      </c>
      <c r="J19" s="120">
        <f>IF(I19=$I$16,'DATA GURU'!$C$30,0)</f>
        <v>0</v>
      </c>
      <c r="K19" s="119" t="str">
        <f>'DATA SISWA'!K16</f>
        <v>E</v>
      </c>
      <c r="L19" s="120">
        <f>IF(K19=$K$16,'DATA GURU'!$C$30,0)</f>
        <v>0</v>
      </c>
      <c r="M19" s="119" t="str">
        <f>'DATA SISWA'!M16</f>
        <v>A</v>
      </c>
      <c r="N19" s="120">
        <f>IF(M19=$M$16,'DATA GURU'!$C$30,0)</f>
        <v>1.75</v>
      </c>
      <c r="O19" s="119" t="str">
        <f>'DATA SISWA'!O16</f>
        <v>E</v>
      </c>
      <c r="P19" s="120">
        <f>IF(O19=$O$16,'DATA GURU'!$C$30,0)</f>
        <v>0</v>
      </c>
      <c r="Q19" s="119" t="str">
        <f>'DATA SISWA'!Q16</f>
        <v>E</v>
      </c>
      <c r="R19" s="120">
        <f>IF(Q19=$Q$16,'DATA GURU'!$C$30,0)</f>
        <v>0</v>
      </c>
      <c r="S19" s="119" t="str">
        <f>'DATA SISWA'!S16</f>
        <v>B</v>
      </c>
      <c r="T19" s="120">
        <f>IF(S19=$S$16,'DATA GURU'!$C$30,0)</f>
        <v>0</v>
      </c>
      <c r="U19" s="119" t="str">
        <f>'DATA SISWA'!U16</f>
        <v>D</v>
      </c>
      <c r="V19" s="120">
        <f>IF(U19=$U$16,'DATA GURU'!$C$30,0)</f>
        <v>1.75</v>
      </c>
      <c r="W19" s="119" t="str">
        <f>'DATA SISWA'!W16</f>
        <v>A</v>
      </c>
      <c r="X19" s="120">
        <f>IF(W19=$W$16,'DATA GURU'!$C$30,0)</f>
        <v>0</v>
      </c>
      <c r="Y19" s="119" t="str">
        <f>'DATA SISWA'!Y16</f>
        <v>C</v>
      </c>
      <c r="Z19" s="120">
        <f>IF(Y19=$Y$16,'DATA GURU'!$C$30,0)</f>
        <v>1.75</v>
      </c>
      <c r="AA19" s="119" t="str">
        <f>'DATA SISWA'!AA16</f>
        <v>E</v>
      </c>
      <c r="AB19" s="120">
        <f>IF(AA19=$AA$16,'DATA GURU'!$C$30,0)</f>
        <v>1.75</v>
      </c>
      <c r="AC19" s="178" t="str">
        <f>'DATA SISWA'!AC16</f>
        <v>A</v>
      </c>
      <c r="AD19" s="121">
        <f>IF(AC19=$AC$16,'DATA GURU'!$C$30,0)</f>
        <v>1.75</v>
      </c>
      <c r="AE19" s="178" t="str">
        <f>'DATA SISWA'!AE16</f>
        <v>E</v>
      </c>
      <c r="AF19" s="120">
        <f>IF(AE19=$AE$16,'DATA GURU'!$C$30,0)</f>
        <v>0</v>
      </c>
      <c r="AG19" s="178" t="str">
        <f>'DATA SISWA'!AG16</f>
        <v>A</v>
      </c>
      <c r="AH19" s="121">
        <f>IF(AG19=$AG$16,'DATA GURU'!$C$30,0)</f>
        <v>1.75</v>
      </c>
      <c r="AI19" s="178" t="str">
        <f>'DATA SISWA'!AI16</f>
        <v>D</v>
      </c>
      <c r="AJ19" s="120">
        <f>IF(AI19=$AI$16,'DATA GURU'!$C$30,0)</f>
        <v>1.75</v>
      </c>
      <c r="AK19" s="178" t="str">
        <f>'DATA SISWA'!AK16</f>
        <v>E</v>
      </c>
      <c r="AL19" s="121">
        <f>IF(AK19=$AK$16,'DATA GURU'!$C$30,0)</f>
        <v>0</v>
      </c>
      <c r="AM19" s="178" t="str">
        <f>'DATA SISWA'!AM16</f>
        <v>A</v>
      </c>
      <c r="AN19" s="120">
        <f>IF(AM19=$AM$16,'DATA GURU'!$C$30,0)</f>
        <v>0</v>
      </c>
      <c r="AO19" s="178" t="str">
        <f>'DATA SISWA'!AO16</f>
        <v>B</v>
      </c>
      <c r="AP19" s="121">
        <f>IF(AO19=$AO$16,'DATA GURU'!$C$30,0)</f>
        <v>0</v>
      </c>
      <c r="AQ19" s="178" t="str">
        <f>'DATA SISWA'!AQ16</f>
        <v>B</v>
      </c>
      <c r="AR19" s="120">
        <f>IF(AQ19=$AQ$16,'DATA GURU'!$C$30,0)</f>
        <v>1.75</v>
      </c>
      <c r="AS19" s="178" t="str">
        <f>'DATA SISWA'!AS16</f>
        <v>B</v>
      </c>
      <c r="AT19" s="121">
        <f>IF(AS19=$AS$16,'DATA GURU'!$C$30,0)</f>
        <v>1.75</v>
      </c>
      <c r="AU19" s="178" t="str">
        <f>'DATA SISWA'!AU16</f>
        <v>A</v>
      </c>
      <c r="AV19" s="120">
        <f>IF(AU19=$AU$16,'DATA GURU'!$C$30,0)</f>
        <v>0</v>
      </c>
      <c r="AW19" s="178" t="str">
        <f>'DATA SISWA'!AW16</f>
        <v>B</v>
      </c>
      <c r="AX19" s="121">
        <f>IF(AW19=$AW$16,'DATA GURU'!$C$30,0)</f>
        <v>1.75</v>
      </c>
      <c r="AY19" s="178" t="str">
        <f>'DATA SISWA'!AY16</f>
        <v>C</v>
      </c>
      <c r="AZ19" s="120">
        <f>IF(AY19=$AY$16,'DATA GURU'!$C$30,0)</f>
        <v>1.75</v>
      </c>
      <c r="BA19" s="178" t="str">
        <f>'DATA SISWA'!BA16</f>
        <v>C</v>
      </c>
      <c r="BB19" s="121">
        <f>IF(BA19=$BA$16,'DATA GURU'!$C$30,0)</f>
        <v>1.75</v>
      </c>
      <c r="BC19" s="178" t="str">
        <f>'DATA SISWA'!BC16</f>
        <v>A</v>
      </c>
      <c r="BD19" s="120">
        <f>IF(BC19=$BC$16,'DATA GURU'!$C$30,0)</f>
        <v>0</v>
      </c>
      <c r="BE19" s="178" t="str">
        <f>'DATA SISWA'!BE16</f>
        <v>C</v>
      </c>
      <c r="BF19" s="121">
        <f>IF(BE19=$BE$16,'DATA GURU'!$C$30,0)</f>
        <v>1.75</v>
      </c>
      <c r="BG19" s="178" t="str">
        <f>'DATA SISWA'!BG16</f>
        <v>D</v>
      </c>
      <c r="BH19" s="120">
        <f>IF(BG19=$BG$16,'DATA GURU'!$C$30,0)</f>
        <v>1.75</v>
      </c>
      <c r="BI19" s="178" t="str">
        <f>'DATA SISWA'!BI16</f>
        <v>D</v>
      </c>
      <c r="BJ19" s="121">
        <f>IF(BI19=$BI$16,'DATA GURU'!$C$30,0)</f>
        <v>0</v>
      </c>
      <c r="BK19" s="178" t="str">
        <f>'DATA SISWA'!BK16</f>
        <v>D</v>
      </c>
      <c r="BL19" s="120">
        <f>IF(BK19=$BK$16,'DATA GURU'!$C$30,0)</f>
        <v>0</v>
      </c>
      <c r="BM19" s="178" t="str">
        <f>'DATA SISWA'!BM16</f>
        <v>C</v>
      </c>
      <c r="BN19" s="121">
        <f>IF(BM19=$BM$16,'DATA GURU'!$C$30,0)</f>
        <v>1.75</v>
      </c>
      <c r="BO19" s="178" t="str">
        <f>'DATA SISWA'!BO16</f>
        <v>B</v>
      </c>
      <c r="BP19" s="120">
        <f>IF(BO19=$BO$16,'DATA GURU'!$C$30,0)</f>
        <v>1.75</v>
      </c>
      <c r="BQ19" s="178" t="str">
        <f>'DATA SISWA'!BQ16</f>
        <v>E</v>
      </c>
      <c r="BR19" s="121">
        <f>IF(BQ19=$BQ$16,'DATA GURU'!$C$30,0)</f>
        <v>1.75</v>
      </c>
      <c r="BS19" s="178" t="str">
        <f>'DATA SISWA'!BS16</f>
        <v>E</v>
      </c>
      <c r="BT19" s="120">
        <f>IF(BS19=$BS$16,'DATA GURU'!$C$30,0)</f>
        <v>1.75</v>
      </c>
      <c r="BU19" s="178" t="str">
        <f>'DATA SISWA'!BU16</f>
        <v>E</v>
      </c>
      <c r="BV19" s="121">
        <f>IF(BU19=$BU$16,'DATA GURU'!$C$30,0)</f>
        <v>0</v>
      </c>
      <c r="BW19" s="178" t="str">
        <f>'DATA SISWA'!BW16</f>
        <v>D</v>
      </c>
      <c r="BX19" s="120">
        <f>IF(BW19=$BW$16,'DATA GURU'!$C$30,0)</f>
        <v>1.75</v>
      </c>
      <c r="BY19" s="178" t="str">
        <f>'DATA SISWA'!BY16</f>
        <v>A</v>
      </c>
      <c r="BZ19" s="121">
        <f>IF(BY19=$BY$16,'DATA GURU'!$C$30,0)</f>
        <v>1.75</v>
      </c>
      <c r="CA19" s="178" t="str">
        <f>'DATA SISWA'!CA16</f>
        <v>B</v>
      </c>
      <c r="CB19" s="120">
        <f>IF(CA19=$CA$16,'DATA GURU'!$C$30,0)</f>
        <v>0</v>
      </c>
      <c r="CC19" s="178" t="str">
        <f>'DATA SISWA'!CC16</f>
        <v>C</v>
      </c>
      <c r="CD19" s="121">
        <f>IF(CC19=$CC$16,'DATA GURU'!$C$30,0)</f>
        <v>0</v>
      </c>
      <c r="CE19" s="178" t="str">
        <f>'DATA SISWA'!CE16</f>
        <v>B</v>
      </c>
      <c r="CF19" s="120">
        <f>IF(CE19=$CE$16,'DATA GURU'!$C$30,0)</f>
        <v>1.75</v>
      </c>
      <c r="CG19" s="178" t="str">
        <f>'DATA SISWA'!CG16</f>
        <v>C</v>
      </c>
      <c r="CH19" s="121">
        <f>IF(CG19=$CG$16,'DATA GURU'!$C$30,0)</f>
        <v>0</v>
      </c>
      <c r="CI19" s="52">
        <f>'DATA SISWA'!CI16</f>
        <v>2</v>
      </c>
      <c r="CJ19" s="52">
        <f>'DATA SISWA'!CJ16</f>
        <v>7</v>
      </c>
      <c r="CK19" s="52">
        <f>'DATA SISWA'!CK16</f>
        <v>2</v>
      </c>
      <c r="CL19" s="52">
        <f>'DATA SISWA'!CL16</f>
        <v>1</v>
      </c>
      <c r="CM19" s="52">
        <f>'DATA SISWA'!CM16</f>
        <v>1</v>
      </c>
      <c r="CN19" s="63">
        <f>'DATA SISWA'!CN16</f>
        <v>22</v>
      </c>
      <c r="CO19" s="63">
        <f>'DATA SISWA'!CO16</f>
        <v>18</v>
      </c>
      <c r="CP19" s="63">
        <f>'DATA SISWA'!CP16</f>
        <v>13</v>
      </c>
      <c r="CQ19" s="38">
        <f>'DATA SISWA'!CQ16</f>
        <v>51.5</v>
      </c>
      <c r="CR19" s="39">
        <f t="shared" ref="CR19:CR50" si="1">(CQ19/$V$133)*100</f>
        <v>51.5</v>
      </c>
      <c r="CS19" s="161" t="str">
        <f t="shared" ref="CS19:CS25" si="2">IF(CR19&lt;$P$8,"-",IF(CR19&gt;=$P$8,"v"))</f>
        <v>-</v>
      </c>
      <c r="CT19" s="161" t="str">
        <f t="shared" ref="CT19:CT25" si="3">IF(CR19&lt;$P$8,"v",IF(CR19&gt;=$P$8,"-"))</f>
        <v>v</v>
      </c>
      <c r="CU19" s="162" t="str">
        <f t="shared" ref="CU19:CU25" si="4">IF(CR19&gt;=$P$8+20,"Pengayaan",IF(CR19&gt;=$P$8,"Tuntas",IF(CR19&lt;$P$8,"Remedial")))</f>
        <v>Remedial</v>
      </c>
      <c r="CX19" s="37">
        <v>2</v>
      </c>
      <c r="CY19" s="114" t="str">
        <f t="shared" ref="CY19:CY20" si="5">IFERROR(INDEX($F$19:$F$128,SUMPRODUCT(SMALL((($CU$19:$CU$128="Remedial")*$A$19:$A$128)+(($CU$19:$CU$128&lt;&gt;"Remedial")*1000),ROW($A2)))),"")</f>
        <v>ALFIADY</v>
      </c>
      <c r="CZ19" s="157" t="s">
        <v>44</v>
      </c>
      <c r="DA19" s="37" t="s">
        <v>45</v>
      </c>
      <c r="DB19" s="37" t="s">
        <v>46</v>
      </c>
      <c r="DC19" s="37" t="s">
        <v>47</v>
      </c>
      <c r="DG19" s="37"/>
      <c r="DH19" s="42" t="str">
        <f t="shared" si="0"/>
        <v/>
      </c>
      <c r="DI19" s="157" t="s">
        <v>44</v>
      </c>
      <c r="DJ19" s="37" t="s">
        <v>45</v>
      </c>
      <c r="DK19" s="37" t="s">
        <v>46</v>
      </c>
      <c r="DL19" s="37" t="s">
        <v>47</v>
      </c>
    </row>
    <row r="20" spans="1:116" x14ac:dyDescent="0.25">
      <c r="A20" s="54">
        <v>2</v>
      </c>
      <c r="B20" s="110" t="str">
        <f>'DATA SISWA'!C17</f>
        <v>06-</v>
      </c>
      <c r="C20" s="77" t="str">
        <f>'DATA SISWA'!D17</f>
        <v>005-</v>
      </c>
      <c r="D20" s="77" t="str">
        <f>'DATA SISWA'!E17</f>
        <v>093-</v>
      </c>
      <c r="E20" s="111">
        <f>'DATA SISWA'!F17</f>
        <v>4</v>
      </c>
      <c r="F20" s="62" t="str">
        <f>'DATA SISWA'!B17</f>
        <v>ALFIADY</v>
      </c>
      <c r="G20" s="119" t="str">
        <f>'DATA SISWA'!G17</f>
        <v>A</v>
      </c>
      <c r="H20" s="120">
        <f>IF(G20=$G$16,'DATA GURU'!$C$30,0)</f>
        <v>1.75</v>
      </c>
      <c r="I20" s="119" t="str">
        <f>'DATA SISWA'!I17</f>
        <v>E</v>
      </c>
      <c r="J20" s="120">
        <f>IF(I20=$I$16,'DATA GURU'!$C$30,0)</f>
        <v>1.75</v>
      </c>
      <c r="K20" s="119" t="str">
        <f>'DATA SISWA'!K17</f>
        <v>E</v>
      </c>
      <c r="L20" s="120">
        <f>IF(K20=$K$16,'DATA GURU'!$C$30,0)</f>
        <v>0</v>
      </c>
      <c r="M20" s="119" t="str">
        <f>'DATA SISWA'!M17</f>
        <v>A</v>
      </c>
      <c r="N20" s="120">
        <f>IF(M20=$M$16,'DATA GURU'!$C$30,0)</f>
        <v>1.75</v>
      </c>
      <c r="O20" s="119" t="str">
        <f>'DATA SISWA'!O17</f>
        <v>E</v>
      </c>
      <c r="P20" s="120">
        <f>IF(O20=$O$16,'DATA GURU'!$C$30,0)</f>
        <v>0</v>
      </c>
      <c r="Q20" s="119" t="str">
        <f>'DATA SISWA'!Q17</f>
        <v>B</v>
      </c>
      <c r="R20" s="120">
        <f>IF(Q20=$Q$16,'DATA GURU'!$C$30,0)</f>
        <v>0</v>
      </c>
      <c r="S20" s="119" t="str">
        <f>'DATA SISWA'!S17</f>
        <v>A</v>
      </c>
      <c r="T20" s="120">
        <f>IF(S20=$S$16,'DATA GURU'!$C$30,0)</f>
        <v>0</v>
      </c>
      <c r="U20" s="119" t="str">
        <f>'DATA SISWA'!U17</f>
        <v>E</v>
      </c>
      <c r="V20" s="120">
        <f>IF(U20=$U$16,'DATA GURU'!$C$30,0)</f>
        <v>0</v>
      </c>
      <c r="W20" s="119" t="str">
        <f>'DATA SISWA'!W17</f>
        <v>A</v>
      </c>
      <c r="X20" s="120">
        <f>IF(W20=$W$16,'DATA GURU'!$C$30,0)</f>
        <v>0</v>
      </c>
      <c r="Y20" s="119" t="str">
        <f>'DATA SISWA'!Y17</f>
        <v>C</v>
      </c>
      <c r="Z20" s="120">
        <f>IF(Y20=$Y$16,'DATA GURU'!$C$30,0)</f>
        <v>1.75</v>
      </c>
      <c r="AA20" s="119" t="str">
        <f>'DATA SISWA'!AA17</f>
        <v>E</v>
      </c>
      <c r="AB20" s="120">
        <f>IF(AA20=$AA$16,'DATA GURU'!$C$30,0)</f>
        <v>1.75</v>
      </c>
      <c r="AC20" s="178" t="str">
        <f>'DATA SISWA'!AC17</f>
        <v>A</v>
      </c>
      <c r="AD20" s="121">
        <f>IF(AC20=$AC$16,'DATA GURU'!$C$30,0)</f>
        <v>1.75</v>
      </c>
      <c r="AE20" s="178" t="str">
        <f>'DATA SISWA'!AE17</f>
        <v>E</v>
      </c>
      <c r="AF20" s="120">
        <f>IF(AE20=$AE$16,'DATA GURU'!$C$30,0)</f>
        <v>0</v>
      </c>
      <c r="AG20" s="178" t="str">
        <f>'DATA SISWA'!AG17</f>
        <v>D</v>
      </c>
      <c r="AH20" s="121">
        <f>IF(AG20=$AG$16,'DATA GURU'!$C$30,0)</f>
        <v>0</v>
      </c>
      <c r="AI20" s="178" t="str">
        <f>'DATA SISWA'!AI17</f>
        <v>B</v>
      </c>
      <c r="AJ20" s="120">
        <f>IF(AI20=$AI$16,'DATA GURU'!$C$30,0)</f>
        <v>0</v>
      </c>
      <c r="AK20" s="178" t="str">
        <f>'DATA SISWA'!AK17</f>
        <v>C</v>
      </c>
      <c r="AL20" s="121">
        <f>IF(AK20=$AK$16,'DATA GURU'!$C$30,0)</f>
        <v>1.75</v>
      </c>
      <c r="AM20" s="178" t="str">
        <f>'DATA SISWA'!AM17</f>
        <v>B</v>
      </c>
      <c r="AN20" s="120">
        <f>IF(AM20=$AM$16,'DATA GURU'!$C$30,0)</f>
        <v>1.75</v>
      </c>
      <c r="AO20" s="178" t="str">
        <f>'DATA SISWA'!AO17</f>
        <v>C</v>
      </c>
      <c r="AP20" s="121">
        <f>IF(AO20=$AO$16,'DATA GURU'!$C$30,0)</f>
        <v>0</v>
      </c>
      <c r="AQ20" s="178" t="str">
        <f>'DATA SISWA'!AQ17</f>
        <v>B</v>
      </c>
      <c r="AR20" s="120">
        <f>IF(AQ20=$AQ$16,'DATA GURU'!$C$30,0)</f>
        <v>1.75</v>
      </c>
      <c r="AS20" s="178" t="str">
        <f>'DATA SISWA'!AS17</f>
        <v>D</v>
      </c>
      <c r="AT20" s="121">
        <f>IF(AS20=$AS$16,'DATA GURU'!$C$30,0)</f>
        <v>0</v>
      </c>
      <c r="AU20" s="178" t="str">
        <f>'DATA SISWA'!AU17</f>
        <v>A</v>
      </c>
      <c r="AV20" s="120">
        <f>IF(AU20=$AU$16,'DATA GURU'!$C$30,0)</f>
        <v>0</v>
      </c>
      <c r="AW20" s="178" t="str">
        <f>'DATA SISWA'!AW17</f>
        <v>B</v>
      </c>
      <c r="AX20" s="121">
        <f>IF(AW20=$AW$16,'DATA GURU'!$C$30,0)</f>
        <v>1.75</v>
      </c>
      <c r="AY20" s="178" t="str">
        <f>'DATA SISWA'!AY17</f>
        <v>C</v>
      </c>
      <c r="AZ20" s="120">
        <f>IF(AY20=$AY$16,'DATA GURU'!$C$30,0)</f>
        <v>1.75</v>
      </c>
      <c r="BA20" s="178" t="str">
        <f>'DATA SISWA'!BA17</f>
        <v>C</v>
      </c>
      <c r="BB20" s="121">
        <f>IF(BA20=$BA$16,'DATA GURU'!$C$30,0)</f>
        <v>1.75</v>
      </c>
      <c r="BC20" s="178" t="str">
        <f>'DATA SISWA'!BC17</f>
        <v>E</v>
      </c>
      <c r="BD20" s="120">
        <f>IF(BC20=$BC$16,'DATA GURU'!$C$30,0)</f>
        <v>0</v>
      </c>
      <c r="BE20" s="178" t="str">
        <f>'DATA SISWA'!BE17</f>
        <v>C</v>
      </c>
      <c r="BF20" s="121">
        <f>IF(BE20=$BE$16,'DATA GURU'!$C$30,0)</f>
        <v>1.75</v>
      </c>
      <c r="BG20" s="178" t="str">
        <f>'DATA SISWA'!BG17</f>
        <v>D</v>
      </c>
      <c r="BH20" s="120">
        <f>IF(BG20=$BG$16,'DATA GURU'!$C$30,0)</f>
        <v>1.75</v>
      </c>
      <c r="BI20" s="178" t="str">
        <f>'DATA SISWA'!BI17</f>
        <v>D</v>
      </c>
      <c r="BJ20" s="121">
        <f>IF(BI20=$BI$16,'DATA GURU'!$C$30,0)</f>
        <v>0</v>
      </c>
      <c r="BK20" s="178" t="str">
        <f>'DATA SISWA'!BK17</f>
        <v>C</v>
      </c>
      <c r="BL20" s="120">
        <f>IF(BK20=$BK$16,'DATA GURU'!$C$30,0)</f>
        <v>0</v>
      </c>
      <c r="BM20" s="178" t="str">
        <f>'DATA SISWA'!BM17</f>
        <v>A</v>
      </c>
      <c r="BN20" s="121">
        <f>IF(BM20=$BM$16,'DATA GURU'!$C$30,0)</f>
        <v>0</v>
      </c>
      <c r="BO20" s="178" t="str">
        <f>'DATA SISWA'!BO17</f>
        <v>E</v>
      </c>
      <c r="BP20" s="120">
        <f>IF(BO20=$BO$16,'DATA GURU'!$C$30,0)</f>
        <v>0</v>
      </c>
      <c r="BQ20" s="178" t="str">
        <f>'DATA SISWA'!BQ17</f>
        <v>B</v>
      </c>
      <c r="BR20" s="121">
        <f>IF(BQ20=$BQ$16,'DATA GURU'!$C$30,0)</f>
        <v>0</v>
      </c>
      <c r="BS20" s="178" t="str">
        <f>'DATA SISWA'!BS17</f>
        <v>E</v>
      </c>
      <c r="BT20" s="120">
        <f>IF(BS20=$BS$16,'DATA GURU'!$C$30,0)</f>
        <v>1.75</v>
      </c>
      <c r="BU20" s="178" t="str">
        <f>'DATA SISWA'!BU17</f>
        <v>C</v>
      </c>
      <c r="BV20" s="121">
        <f>IF(BU20=$BU$16,'DATA GURU'!$C$30,0)</f>
        <v>0</v>
      </c>
      <c r="BW20" s="178" t="str">
        <f>'DATA SISWA'!BW17</f>
        <v>D</v>
      </c>
      <c r="BX20" s="120">
        <f>IF(BW20=$BW$16,'DATA GURU'!$C$30,0)</f>
        <v>1.75</v>
      </c>
      <c r="BY20" s="178" t="str">
        <f>'DATA SISWA'!BY17</f>
        <v>C</v>
      </c>
      <c r="BZ20" s="121">
        <f>IF(BY20=$BY$16,'DATA GURU'!$C$30,0)</f>
        <v>0</v>
      </c>
      <c r="CA20" s="178" t="str">
        <f>'DATA SISWA'!CA17</f>
        <v>A</v>
      </c>
      <c r="CB20" s="120">
        <f>IF(CA20=$CA$16,'DATA GURU'!$C$30,0)</f>
        <v>0</v>
      </c>
      <c r="CC20" s="178" t="str">
        <f>'DATA SISWA'!CC17</f>
        <v>B</v>
      </c>
      <c r="CD20" s="121">
        <f>IF(CC20=$CC$16,'DATA GURU'!$C$30,0)</f>
        <v>0</v>
      </c>
      <c r="CE20" s="178" t="str">
        <f>'DATA SISWA'!CE17</f>
        <v>B</v>
      </c>
      <c r="CF20" s="120">
        <f>IF(CE20=$CE$16,'DATA GURU'!$C$30,0)</f>
        <v>1.75</v>
      </c>
      <c r="CG20" s="178" t="str">
        <f>'DATA SISWA'!CG17</f>
        <v>A</v>
      </c>
      <c r="CH20" s="121">
        <f>IF(CG20=$CG$16,'DATA GURU'!$C$30,0)</f>
        <v>0</v>
      </c>
      <c r="CI20" s="52">
        <f>'DATA SISWA'!CI17</f>
        <v>3</v>
      </c>
      <c r="CJ20" s="52">
        <f>'DATA SISWA'!CJ17</f>
        <v>3</v>
      </c>
      <c r="CK20" s="52">
        <f>'DATA SISWA'!CK17</f>
        <v>2</v>
      </c>
      <c r="CL20" s="52">
        <f>'DATA SISWA'!CL17</f>
        <v>1</v>
      </c>
      <c r="CM20" s="52">
        <f>'DATA SISWA'!CM17</f>
        <v>4</v>
      </c>
      <c r="CN20" s="63">
        <f>'DATA SISWA'!CN17</f>
        <v>17</v>
      </c>
      <c r="CO20" s="63">
        <f>'DATA SISWA'!CO17</f>
        <v>23</v>
      </c>
      <c r="CP20" s="63">
        <f>'DATA SISWA'!CP17</f>
        <v>13</v>
      </c>
      <c r="CQ20" s="38">
        <f>'DATA SISWA'!CQ17</f>
        <v>42.75</v>
      </c>
      <c r="CR20" s="39">
        <f t="shared" si="1"/>
        <v>42.75</v>
      </c>
      <c r="CS20" s="161" t="str">
        <f t="shared" si="2"/>
        <v>-</v>
      </c>
      <c r="CT20" s="161" t="str">
        <f t="shared" si="3"/>
        <v>v</v>
      </c>
      <c r="CU20" s="162" t="str">
        <f t="shared" si="4"/>
        <v>Remedial</v>
      </c>
      <c r="CX20" s="37">
        <v>3</v>
      </c>
      <c r="CY20" s="114" t="str">
        <f t="shared" si="5"/>
        <v>ANDRIAN</v>
      </c>
      <c r="CZ20" s="157" t="s">
        <v>44</v>
      </c>
      <c r="DA20" s="37" t="s">
        <v>45</v>
      </c>
      <c r="DB20" s="37" t="s">
        <v>46</v>
      </c>
      <c r="DC20" s="37" t="s">
        <v>47</v>
      </c>
      <c r="DG20" s="37"/>
      <c r="DH20" s="42" t="str">
        <f t="shared" si="0"/>
        <v/>
      </c>
      <c r="DI20" s="157"/>
      <c r="DJ20" s="37"/>
      <c r="DK20" s="37"/>
      <c r="DL20" s="37"/>
    </row>
    <row r="21" spans="1:116" x14ac:dyDescent="0.25">
      <c r="A21" s="53">
        <v>3</v>
      </c>
      <c r="B21" s="110" t="str">
        <f>'DATA SISWA'!C18</f>
        <v>06-</v>
      </c>
      <c r="C21" s="77" t="str">
        <f>'DATA SISWA'!D18</f>
        <v>005-</v>
      </c>
      <c r="D21" s="77" t="str">
        <f>'DATA SISWA'!E18</f>
        <v>096-</v>
      </c>
      <c r="E21" s="111">
        <f>'DATA SISWA'!F18</f>
        <v>9</v>
      </c>
      <c r="F21" s="62" t="str">
        <f>'DATA SISWA'!B18</f>
        <v>ANDRIAN</v>
      </c>
      <c r="G21" s="119" t="str">
        <f>'DATA SISWA'!G18</f>
        <v>B</v>
      </c>
      <c r="H21" s="120">
        <f>IF(G21=$G$16,'DATA GURU'!$C$30,0)</f>
        <v>0</v>
      </c>
      <c r="I21" s="119" t="str">
        <f>'DATA SISWA'!I18</f>
        <v>B</v>
      </c>
      <c r="J21" s="120">
        <f>IF(I21=$I$16,'DATA GURU'!$C$30,0)</f>
        <v>0</v>
      </c>
      <c r="K21" s="119" t="str">
        <f>'DATA SISWA'!K18</f>
        <v>E</v>
      </c>
      <c r="L21" s="120">
        <f>IF(K21=$K$16,'DATA GURU'!$C$30,0)</f>
        <v>0</v>
      </c>
      <c r="M21" s="119" t="str">
        <f>'DATA SISWA'!M18</f>
        <v>A</v>
      </c>
      <c r="N21" s="120">
        <f>IF(M21=$M$16,'DATA GURU'!$C$30,0)</f>
        <v>1.75</v>
      </c>
      <c r="O21" s="119" t="str">
        <f>'DATA SISWA'!O18</f>
        <v>D</v>
      </c>
      <c r="P21" s="120">
        <f>IF(O21=$O$16,'DATA GURU'!$C$30,0)</f>
        <v>0</v>
      </c>
      <c r="Q21" s="119" t="str">
        <f>'DATA SISWA'!Q18</f>
        <v>C</v>
      </c>
      <c r="R21" s="120">
        <f>IF(Q21=$Q$16,'DATA GURU'!$C$30,0)</f>
        <v>0</v>
      </c>
      <c r="S21" s="119" t="str">
        <f>'DATA SISWA'!S18</f>
        <v>E</v>
      </c>
      <c r="T21" s="120">
        <f>IF(S21=$S$16,'DATA GURU'!$C$30,0)</f>
        <v>0</v>
      </c>
      <c r="U21" s="119" t="str">
        <f>'DATA SISWA'!U18</f>
        <v>A</v>
      </c>
      <c r="V21" s="120">
        <f>IF(U21=$U$16,'DATA GURU'!$C$30,0)</f>
        <v>0</v>
      </c>
      <c r="W21" s="119" t="str">
        <f>'DATA SISWA'!W18</f>
        <v>C</v>
      </c>
      <c r="X21" s="120">
        <f>IF(W21=$W$16,'DATA GURU'!$C$30,0)</f>
        <v>0</v>
      </c>
      <c r="Y21" s="119" t="str">
        <f>'DATA SISWA'!Y18</f>
        <v>A</v>
      </c>
      <c r="Z21" s="120">
        <f>IF(Y21=$Y$16,'DATA GURU'!$C$30,0)</f>
        <v>0</v>
      </c>
      <c r="AA21" s="119" t="str">
        <f>'DATA SISWA'!AA18</f>
        <v>D</v>
      </c>
      <c r="AB21" s="120">
        <f>IF(AA21=$AA$16,'DATA GURU'!$C$30,0)</f>
        <v>0</v>
      </c>
      <c r="AC21" s="178" t="str">
        <f>'DATA SISWA'!AC18</f>
        <v>D</v>
      </c>
      <c r="AD21" s="121">
        <f>IF(AC21=$AC$16,'DATA GURU'!$C$30,0)</f>
        <v>0</v>
      </c>
      <c r="AE21" s="178" t="str">
        <f>'DATA SISWA'!AE18</f>
        <v>A</v>
      </c>
      <c r="AF21" s="120">
        <f>IF(AE21=$AE$16,'DATA GURU'!$C$30,0)</f>
        <v>0</v>
      </c>
      <c r="AG21" s="178" t="str">
        <f>'DATA SISWA'!AG18</f>
        <v>A</v>
      </c>
      <c r="AH21" s="121">
        <f>IF(AG21=$AG$16,'DATA GURU'!$C$30,0)</f>
        <v>1.75</v>
      </c>
      <c r="AI21" s="178" t="str">
        <f>'DATA SISWA'!AI18</f>
        <v>D</v>
      </c>
      <c r="AJ21" s="120">
        <f>IF(AI21=$AI$16,'DATA GURU'!$C$30,0)</f>
        <v>1.75</v>
      </c>
      <c r="AK21" s="178" t="str">
        <f>'DATA SISWA'!AK18</f>
        <v>A</v>
      </c>
      <c r="AL21" s="121">
        <f>IF(AK21=$AK$16,'DATA GURU'!$C$30,0)</f>
        <v>0</v>
      </c>
      <c r="AM21" s="178" t="str">
        <f>'DATA SISWA'!AM18</f>
        <v>B</v>
      </c>
      <c r="AN21" s="120">
        <f>IF(AM21=$AM$16,'DATA GURU'!$C$30,0)</f>
        <v>1.75</v>
      </c>
      <c r="AO21" s="178" t="str">
        <f>'DATA SISWA'!AO18</f>
        <v>B</v>
      </c>
      <c r="AP21" s="121">
        <f>IF(AO21=$AO$16,'DATA GURU'!$C$30,0)</f>
        <v>0</v>
      </c>
      <c r="AQ21" s="178" t="str">
        <f>'DATA SISWA'!AQ18</f>
        <v>B</v>
      </c>
      <c r="AR21" s="120">
        <f>IF(AQ21=$AQ$16,'DATA GURU'!$C$30,0)</f>
        <v>1.75</v>
      </c>
      <c r="AS21" s="178" t="str">
        <f>'DATA SISWA'!AS18</f>
        <v>A</v>
      </c>
      <c r="AT21" s="121">
        <f>IF(AS21=$AS$16,'DATA GURU'!$C$30,0)</f>
        <v>0</v>
      </c>
      <c r="AU21" s="178" t="str">
        <f>'DATA SISWA'!AU18</f>
        <v>B</v>
      </c>
      <c r="AV21" s="120">
        <f>IF(AU21=$AU$16,'DATA GURU'!$C$30,0)</f>
        <v>1.75</v>
      </c>
      <c r="AW21" s="178" t="str">
        <f>'DATA SISWA'!AW18</f>
        <v>B</v>
      </c>
      <c r="AX21" s="121">
        <f>IF(AW21=$AW$16,'DATA GURU'!$C$30,0)</f>
        <v>1.75</v>
      </c>
      <c r="AY21" s="178" t="str">
        <f>'DATA SISWA'!AY18</f>
        <v>C</v>
      </c>
      <c r="AZ21" s="120">
        <f>IF(AY21=$AY$16,'DATA GURU'!$C$30,0)</f>
        <v>1.75</v>
      </c>
      <c r="BA21" s="178" t="str">
        <f>'DATA SISWA'!BA18</f>
        <v>C</v>
      </c>
      <c r="BB21" s="121">
        <f>IF(BA21=$BA$16,'DATA GURU'!$C$30,0)</f>
        <v>1.75</v>
      </c>
      <c r="BC21" s="178" t="str">
        <f>'DATA SISWA'!BC18</f>
        <v>B</v>
      </c>
      <c r="BD21" s="120">
        <f>IF(BC21=$BC$16,'DATA GURU'!$C$30,0)</f>
        <v>1.75</v>
      </c>
      <c r="BE21" s="178" t="str">
        <f>'DATA SISWA'!BE18</f>
        <v>C</v>
      </c>
      <c r="BF21" s="121">
        <f>IF(BE21=$BE$16,'DATA GURU'!$C$30,0)</f>
        <v>1.75</v>
      </c>
      <c r="BG21" s="178" t="str">
        <f>'DATA SISWA'!BG18</f>
        <v>B</v>
      </c>
      <c r="BH21" s="120">
        <f>IF(BG21=$BG$16,'DATA GURU'!$C$30,0)</f>
        <v>0</v>
      </c>
      <c r="BI21" s="178" t="str">
        <f>'DATA SISWA'!BI18</f>
        <v>D</v>
      </c>
      <c r="BJ21" s="121">
        <f>IF(BI21=$BI$16,'DATA GURU'!$C$30,0)</f>
        <v>0</v>
      </c>
      <c r="BK21" s="178" t="str">
        <f>'DATA SISWA'!BK18</f>
        <v>D</v>
      </c>
      <c r="BL21" s="120">
        <f>IF(BK21=$BK$16,'DATA GURU'!$C$30,0)</f>
        <v>0</v>
      </c>
      <c r="BM21" s="178" t="str">
        <f>'DATA SISWA'!BM18</f>
        <v>C</v>
      </c>
      <c r="BN21" s="121">
        <f>IF(BM21=$BM$16,'DATA GURU'!$C$30,0)</f>
        <v>1.75</v>
      </c>
      <c r="BO21" s="178" t="str">
        <f>'DATA SISWA'!BO18</f>
        <v>B</v>
      </c>
      <c r="BP21" s="120">
        <f>IF(BO21=$BO$16,'DATA GURU'!$C$30,0)</f>
        <v>1.75</v>
      </c>
      <c r="BQ21" s="178" t="str">
        <f>'DATA SISWA'!BQ18</f>
        <v>E</v>
      </c>
      <c r="BR21" s="121">
        <f>IF(BQ21=$BQ$16,'DATA GURU'!$C$30,0)</f>
        <v>1.75</v>
      </c>
      <c r="BS21" s="178" t="str">
        <f>'DATA SISWA'!BS18</f>
        <v>C</v>
      </c>
      <c r="BT21" s="120">
        <f>IF(BS21=$BS$16,'DATA GURU'!$C$30,0)</f>
        <v>0</v>
      </c>
      <c r="BU21" s="178" t="str">
        <f>'DATA SISWA'!BU18</f>
        <v>B</v>
      </c>
      <c r="BV21" s="121">
        <f>IF(BU21=$BU$16,'DATA GURU'!$C$30,0)</f>
        <v>1.75</v>
      </c>
      <c r="BW21" s="178" t="str">
        <f>'DATA SISWA'!BW18</f>
        <v>D</v>
      </c>
      <c r="BX21" s="120">
        <f>IF(BW21=$BW$16,'DATA GURU'!$C$30,0)</f>
        <v>1.75</v>
      </c>
      <c r="BY21" s="178" t="str">
        <f>'DATA SISWA'!BY18</f>
        <v>A</v>
      </c>
      <c r="BZ21" s="121">
        <f>IF(BY21=$BY$16,'DATA GURU'!$C$30,0)</f>
        <v>1.75</v>
      </c>
      <c r="CA21" s="178" t="str">
        <f>'DATA SISWA'!CA18</f>
        <v>B</v>
      </c>
      <c r="CB21" s="120">
        <f>IF(CA21=$CA$16,'DATA GURU'!$C$30,0)</f>
        <v>0</v>
      </c>
      <c r="CC21" s="178" t="str">
        <f>'DATA SISWA'!CC18</f>
        <v>A</v>
      </c>
      <c r="CD21" s="121">
        <f>IF(CC21=$CC$16,'DATA GURU'!$C$30,0)</f>
        <v>1.75</v>
      </c>
      <c r="CE21" s="178" t="str">
        <f>'DATA SISWA'!CE18</f>
        <v>E</v>
      </c>
      <c r="CF21" s="120">
        <f>IF(CE21=$CE$16,'DATA GURU'!$C$30,0)</f>
        <v>0</v>
      </c>
      <c r="CG21" s="178" t="str">
        <f>'DATA SISWA'!CG18</f>
        <v>E</v>
      </c>
      <c r="CH21" s="121">
        <f>IF(CG21=$CG$16,'DATA GURU'!$C$30,0)</f>
        <v>0</v>
      </c>
      <c r="CI21" s="52">
        <f>'DATA SISWA'!CI18</f>
        <v>3</v>
      </c>
      <c r="CJ21" s="52">
        <f>'DATA SISWA'!CJ18</f>
        <v>7</v>
      </c>
      <c r="CK21" s="52">
        <f>'DATA SISWA'!CK18</f>
        <v>3</v>
      </c>
      <c r="CL21" s="52">
        <f>'DATA SISWA'!CL18</f>
        <v>1</v>
      </c>
      <c r="CM21" s="52">
        <f>'DATA SISWA'!CM18</f>
        <v>5</v>
      </c>
      <c r="CN21" s="63">
        <f>'DATA SISWA'!CN18</f>
        <v>18</v>
      </c>
      <c r="CO21" s="63">
        <f>'DATA SISWA'!CO18</f>
        <v>22</v>
      </c>
      <c r="CP21" s="63">
        <f>'DATA SISWA'!CP18</f>
        <v>19</v>
      </c>
      <c r="CQ21" s="38">
        <f>'DATA SISWA'!CQ18</f>
        <v>50.5</v>
      </c>
      <c r="CR21" s="39">
        <f t="shared" si="1"/>
        <v>50.5</v>
      </c>
      <c r="CS21" s="161" t="str">
        <f t="shared" si="2"/>
        <v>-</v>
      </c>
      <c r="CT21" s="161" t="str">
        <f t="shared" si="3"/>
        <v>v</v>
      </c>
      <c r="CU21" s="162" t="str">
        <f t="shared" si="4"/>
        <v>Remedial</v>
      </c>
      <c r="CX21" s="37">
        <v>4</v>
      </c>
      <c r="CY21" s="114" t="str">
        <f t="shared" ref="CY21:CY49" si="6">IFERROR(INDEX($F$19:$F$128,SUMPRODUCT(SMALL((($CU$19:$CU$128="Remedial")*$A$19:$A$128)+(($CU$19:$CU$128&lt;&gt;"Remedial")*1000),ROW($A4)))),"")</f>
        <v>DIMAS ADITYA ANANDA</v>
      </c>
      <c r="CZ21" s="157" t="s">
        <v>44</v>
      </c>
      <c r="DA21" s="37" t="s">
        <v>45</v>
      </c>
      <c r="DB21" s="37" t="s">
        <v>46</v>
      </c>
      <c r="DC21" s="37" t="s">
        <v>47</v>
      </c>
      <c r="DG21" s="37"/>
      <c r="DH21" s="42" t="str">
        <f t="shared" si="0"/>
        <v/>
      </c>
      <c r="DI21" s="157"/>
      <c r="DJ21" s="37"/>
      <c r="DK21" s="37"/>
      <c r="DL21" s="37"/>
    </row>
    <row r="22" spans="1:116" x14ac:dyDescent="0.25">
      <c r="A22" s="54">
        <v>4</v>
      </c>
      <c r="B22" s="110" t="str">
        <f>'DATA SISWA'!C19</f>
        <v>06-</v>
      </c>
      <c r="C22" s="77" t="str">
        <f>'DATA SISWA'!D19</f>
        <v>005-</v>
      </c>
      <c r="D22" s="77" t="str">
        <f>'DATA SISWA'!E19</f>
        <v>097-</v>
      </c>
      <c r="E22" s="111">
        <f>'DATA SISWA'!F19</f>
        <v>8</v>
      </c>
      <c r="F22" s="62" t="str">
        <f>'DATA SISWA'!B19</f>
        <v>DIMAS ADITYA ANANDA</v>
      </c>
      <c r="G22" s="119" t="str">
        <f>'DATA SISWA'!G19</f>
        <v>D</v>
      </c>
      <c r="H22" s="120">
        <f>IF(G22=$G$16,'DATA GURU'!$C$30,0)</f>
        <v>0</v>
      </c>
      <c r="I22" s="119" t="str">
        <f>'DATA SISWA'!I19</f>
        <v>A</v>
      </c>
      <c r="J22" s="120">
        <f>IF(I22=$I$16,'DATA GURU'!$C$30,0)</f>
        <v>0</v>
      </c>
      <c r="K22" s="119" t="str">
        <f>'DATA SISWA'!K19</f>
        <v>E</v>
      </c>
      <c r="L22" s="120">
        <f>IF(K22=$K$16,'DATA GURU'!$C$30,0)</f>
        <v>0</v>
      </c>
      <c r="M22" s="119" t="str">
        <f>'DATA SISWA'!M19</f>
        <v>C</v>
      </c>
      <c r="N22" s="120">
        <f>IF(M22=$M$16,'DATA GURU'!$C$30,0)</f>
        <v>0</v>
      </c>
      <c r="O22" s="119" t="str">
        <f>'DATA SISWA'!O19</f>
        <v>D</v>
      </c>
      <c r="P22" s="120">
        <f>IF(O22=$O$16,'DATA GURU'!$C$30,0)</f>
        <v>0</v>
      </c>
      <c r="Q22" s="119" t="str">
        <f>'DATA SISWA'!Q19</f>
        <v>C</v>
      </c>
      <c r="R22" s="120">
        <f>IF(Q22=$Q$16,'DATA GURU'!$C$30,0)</f>
        <v>0</v>
      </c>
      <c r="S22" s="119" t="str">
        <f>'DATA SISWA'!S19</f>
        <v>B</v>
      </c>
      <c r="T22" s="120">
        <f>IF(S22=$S$16,'DATA GURU'!$C$30,0)</f>
        <v>0</v>
      </c>
      <c r="U22" s="119" t="str">
        <f>'DATA SISWA'!U19</f>
        <v>E</v>
      </c>
      <c r="V22" s="120">
        <f>IF(U22=$U$16,'DATA GURU'!$C$30,0)</f>
        <v>0</v>
      </c>
      <c r="W22" s="119" t="str">
        <f>'DATA SISWA'!W19</f>
        <v>A</v>
      </c>
      <c r="X22" s="120">
        <f>IF(W22=$W$16,'DATA GURU'!$C$30,0)</f>
        <v>0</v>
      </c>
      <c r="Y22" s="119" t="str">
        <f>'DATA SISWA'!Y19</f>
        <v>A</v>
      </c>
      <c r="Z22" s="120">
        <f>IF(Y22=$Y$16,'DATA GURU'!$C$30,0)</f>
        <v>0</v>
      </c>
      <c r="AA22" s="119" t="str">
        <f>'DATA SISWA'!AA19</f>
        <v>D</v>
      </c>
      <c r="AB22" s="120">
        <f>IF(AA22=$AA$16,'DATA GURU'!$C$30,0)</f>
        <v>0</v>
      </c>
      <c r="AC22" s="178" t="str">
        <f>'DATA SISWA'!AC19</f>
        <v>E</v>
      </c>
      <c r="AD22" s="121">
        <f>IF(AC22=$AC$16,'DATA GURU'!$C$30,0)</f>
        <v>0</v>
      </c>
      <c r="AE22" s="178" t="str">
        <f>'DATA SISWA'!AE19</f>
        <v>C</v>
      </c>
      <c r="AF22" s="120">
        <f>IF(AE22=$AE$16,'DATA GURU'!$C$30,0)</f>
        <v>0</v>
      </c>
      <c r="AG22" s="178" t="str">
        <f>'DATA SISWA'!AG19</f>
        <v>A</v>
      </c>
      <c r="AH22" s="121">
        <f>IF(AG22=$AG$16,'DATA GURU'!$C$30,0)</f>
        <v>1.75</v>
      </c>
      <c r="AI22" s="178" t="str">
        <f>'DATA SISWA'!AI19</f>
        <v>C</v>
      </c>
      <c r="AJ22" s="120">
        <f>IF(AI22=$AI$16,'DATA GURU'!$C$30,0)</f>
        <v>0</v>
      </c>
      <c r="AK22" s="178" t="str">
        <f>'DATA SISWA'!AK19</f>
        <v>A</v>
      </c>
      <c r="AL22" s="121">
        <f>IF(AK22=$AK$16,'DATA GURU'!$C$30,0)</f>
        <v>0</v>
      </c>
      <c r="AM22" s="178" t="str">
        <f>'DATA SISWA'!AM19</f>
        <v>A</v>
      </c>
      <c r="AN22" s="120">
        <f>IF(AM22=$AM$16,'DATA GURU'!$C$30,0)</f>
        <v>0</v>
      </c>
      <c r="AO22" s="178" t="str">
        <f>'DATA SISWA'!AO19</f>
        <v>A</v>
      </c>
      <c r="AP22" s="121">
        <f>IF(AO22=$AO$16,'DATA GURU'!$C$30,0)</f>
        <v>0</v>
      </c>
      <c r="AQ22" s="178" t="str">
        <f>'DATA SISWA'!AQ19</f>
        <v>B</v>
      </c>
      <c r="AR22" s="120">
        <f>IF(AQ22=$AQ$16,'DATA GURU'!$C$30,0)</f>
        <v>1.75</v>
      </c>
      <c r="AS22" s="178" t="str">
        <f>'DATA SISWA'!AS19</f>
        <v>A</v>
      </c>
      <c r="AT22" s="121">
        <f>IF(AS22=$AS$16,'DATA GURU'!$C$30,0)</f>
        <v>0</v>
      </c>
      <c r="AU22" s="178" t="str">
        <f>'DATA SISWA'!AU19</f>
        <v>B</v>
      </c>
      <c r="AV22" s="120">
        <f>IF(AU22=$AU$16,'DATA GURU'!$C$30,0)</f>
        <v>1.75</v>
      </c>
      <c r="AW22" s="178" t="str">
        <f>'DATA SISWA'!AW19</f>
        <v>B</v>
      </c>
      <c r="AX22" s="121">
        <f>IF(AW22=$AW$16,'DATA GURU'!$C$30,0)</f>
        <v>1.75</v>
      </c>
      <c r="AY22" s="178" t="str">
        <f>'DATA SISWA'!AY19</f>
        <v>C</v>
      </c>
      <c r="AZ22" s="120">
        <f>IF(AY22=$AY$16,'DATA GURU'!$C$30,0)</f>
        <v>1.75</v>
      </c>
      <c r="BA22" s="178" t="str">
        <f>'DATA SISWA'!BA19</f>
        <v>C</v>
      </c>
      <c r="BB22" s="121">
        <f>IF(BA22=$BA$16,'DATA GURU'!$C$30,0)</f>
        <v>1.75</v>
      </c>
      <c r="BC22" s="178" t="str">
        <f>'DATA SISWA'!BC19</f>
        <v>B</v>
      </c>
      <c r="BD22" s="120">
        <f>IF(BC22=$BC$16,'DATA GURU'!$C$30,0)</f>
        <v>1.75</v>
      </c>
      <c r="BE22" s="178" t="str">
        <f>'DATA SISWA'!BE19</f>
        <v>C</v>
      </c>
      <c r="BF22" s="121">
        <f>IF(BE22=$BE$16,'DATA GURU'!$C$30,0)</f>
        <v>1.75</v>
      </c>
      <c r="BG22" s="178" t="str">
        <f>'DATA SISWA'!BG19</f>
        <v>B</v>
      </c>
      <c r="BH22" s="120">
        <f>IF(BG22=$BG$16,'DATA GURU'!$C$30,0)</f>
        <v>0</v>
      </c>
      <c r="BI22" s="178" t="str">
        <f>'DATA SISWA'!BI19</f>
        <v>A</v>
      </c>
      <c r="BJ22" s="121">
        <f>IF(BI22=$BI$16,'DATA GURU'!$C$30,0)</f>
        <v>1.75</v>
      </c>
      <c r="BK22" s="178" t="str">
        <f>'DATA SISWA'!BK19</f>
        <v>D</v>
      </c>
      <c r="BL22" s="120">
        <f>IF(BK22=$BK$16,'DATA GURU'!$C$30,0)</f>
        <v>0</v>
      </c>
      <c r="BM22" s="178" t="str">
        <f>'DATA SISWA'!BM19</f>
        <v>B</v>
      </c>
      <c r="BN22" s="121">
        <f>IF(BM22=$BM$16,'DATA GURU'!$C$30,0)</f>
        <v>0</v>
      </c>
      <c r="BO22" s="178" t="str">
        <f>'DATA SISWA'!BO19</f>
        <v>B</v>
      </c>
      <c r="BP22" s="120">
        <f>IF(BO22=$BO$16,'DATA GURU'!$C$30,0)</f>
        <v>1.75</v>
      </c>
      <c r="BQ22" s="178" t="str">
        <f>'DATA SISWA'!BQ19</f>
        <v>E</v>
      </c>
      <c r="BR22" s="121">
        <f>IF(BQ22=$BQ$16,'DATA GURU'!$C$30,0)</f>
        <v>1.75</v>
      </c>
      <c r="BS22" s="178" t="str">
        <f>'DATA SISWA'!BS19</f>
        <v>E</v>
      </c>
      <c r="BT22" s="120">
        <f>IF(BS22=$BS$16,'DATA GURU'!$C$30,0)</f>
        <v>1.75</v>
      </c>
      <c r="BU22" s="178" t="str">
        <f>'DATA SISWA'!BU19</f>
        <v>A</v>
      </c>
      <c r="BV22" s="121">
        <f>IF(BU22=$BU$16,'DATA GURU'!$C$30,0)</f>
        <v>0</v>
      </c>
      <c r="BW22" s="178" t="str">
        <f>'DATA SISWA'!BW19</f>
        <v>D</v>
      </c>
      <c r="BX22" s="120">
        <f>IF(BW22=$BW$16,'DATA GURU'!$C$30,0)</f>
        <v>1.75</v>
      </c>
      <c r="BY22" s="178" t="str">
        <f>'DATA SISWA'!BY19</f>
        <v>E</v>
      </c>
      <c r="BZ22" s="121">
        <f>IF(BY22=$BY$16,'DATA GURU'!$C$30,0)</f>
        <v>0</v>
      </c>
      <c r="CA22" s="178" t="str">
        <f>'DATA SISWA'!CA19</f>
        <v>B</v>
      </c>
      <c r="CB22" s="120">
        <f>IF(CA22=$CA$16,'DATA GURU'!$C$30,0)</f>
        <v>0</v>
      </c>
      <c r="CC22" s="178" t="str">
        <f>'DATA SISWA'!CC19</f>
        <v>C</v>
      </c>
      <c r="CD22" s="121">
        <f>IF(CC22=$CC$16,'DATA GURU'!$C$30,0)</f>
        <v>0</v>
      </c>
      <c r="CE22" s="178" t="str">
        <f>'DATA SISWA'!CE19</f>
        <v>B</v>
      </c>
      <c r="CF22" s="120">
        <f>IF(CE22=$CE$16,'DATA GURU'!$C$30,0)</f>
        <v>1.75</v>
      </c>
      <c r="CG22" s="178" t="str">
        <f>'DATA SISWA'!CG19</f>
        <v>C</v>
      </c>
      <c r="CH22" s="121">
        <f>IF(CG22=$CG$16,'DATA GURU'!$C$30,0)</f>
        <v>0</v>
      </c>
      <c r="CI22" s="52">
        <f>'DATA SISWA'!CI19</f>
        <v>0</v>
      </c>
      <c r="CJ22" s="52">
        <f>'DATA SISWA'!CJ19</f>
        <v>4</v>
      </c>
      <c r="CK22" s="52">
        <f>'DATA SISWA'!CK19</f>
        <v>0</v>
      </c>
      <c r="CL22" s="52">
        <f>'DATA SISWA'!CL19</f>
        <v>1</v>
      </c>
      <c r="CM22" s="52">
        <f>'DATA SISWA'!CM19</f>
        <v>4</v>
      </c>
      <c r="CN22" s="63">
        <f>'DATA SISWA'!CN19</f>
        <v>14</v>
      </c>
      <c r="CO22" s="63">
        <f>'DATA SISWA'!CO19</f>
        <v>26</v>
      </c>
      <c r="CP22" s="63">
        <f>'DATA SISWA'!CP19</f>
        <v>9</v>
      </c>
      <c r="CQ22" s="38">
        <f>'DATA SISWA'!CQ19</f>
        <v>33.5</v>
      </c>
      <c r="CR22" s="39">
        <f t="shared" si="1"/>
        <v>33.5</v>
      </c>
      <c r="CS22" s="161" t="str">
        <f t="shared" si="2"/>
        <v>-</v>
      </c>
      <c r="CT22" s="161" t="str">
        <f t="shared" si="3"/>
        <v>v</v>
      </c>
      <c r="CU22" s="162" t="str">
        <f t="shared" si="4"/>
        <v>Remedial</v>
      </c>
      <c r="CX22" s="37">
        <v>5</v>
      </c>
      <c r="CY22" s="114" t="str">
        <f t="shared" si="6"/>
        <v>ELIS IRAWAN</v>
      </c>
      <c r="CZ22" s="157" t="s">
        <v>44</v>
      </c>
      <c r="DA22" s="37" t="s">
        <v>45</v>
      </c>
      <c r="DB22" s="37" t="s">
        <v>46</v>
      </c>
      <c r="DC22" s="37" t="s">
        <v>47</v>
      </c>
      <c r="DG22" s="37"/>
      <c r="DH22" s="42" t="str">
        <f t="shared" si="0"/>
        <v/>
      </c>
      <c r="DI22" s="157"/>
      <c r="DJ22" s="37"/>
      <c r="DK22" s="37"/>
      <c r="DL22" s="37"/>
    </row>
    <row r="23" spans="1:116" x14ac:dyDescent="0.25">
      <c r="A23" s="53">
        <v>5</v>
      </c>
      <c r="B23" s="110" t="str">
        <f>'DATA SISWA'!C20</f>
        <v>06-</v>
      </c>
      <c r="C23" s="77" t="str">
        <f>'DATA SISWA'!D20</f>
        <v>005-</v>
      </c>
      <c r="D23" s="77" t="str">
        <f>'DATA SISWA'!E20</f>
        <v>098-</v>
      </c>
      <c r="E23" s="111">
        <f>'DATA SISWA'!F20</f>
        <v>7</v>
      </c>
      <c r="F23" s="62" t="str">
        <f>'DATA SISWA'!B20</f>
        <v>DINDA FARAS SARI</v>
      </c>
      <c r="G23" s="119" t="str">
        <f>'DATA SISWA'!G20</f>
        <v>A</v>
      </c>
      <c r="H23" s="120">
        <f>IF(G23=$G$16,'DATA GURU'!$C$30,0)</f>
        <v>1.75</v>
      </c>
      <c r="I23" s="119" t="str">
        <f>'DATA SISWA'!I20</f>
        <v>A</v>
      </c>
      <c r="J23" s="120">
        <f>IF(I23=$I$16,'DATA GURU'!$C$30,0)</f>
        <v>0</v>
      </c>
      <c r="K23" s="119" t="str">
        <f>'DATA SISWA'!K20</f>
        <v>C</v>
      </c>
      <c r="L23" s="120">
        <f>IF(K23=$K$16,'DATA GURU'!$C$30,0)</f>
        <v>1.75</v>
      </c>
      <c r="M23" s="119" t="str">
        <f>'DATA SISWA'!M20</f>
        <v>A</v>
      </c>
      <c r="N23" s="120">
        <f>IF(M23=$M$16,'DATA GURU'!$C$30,0)</f>
        <v>1.75</v>
      </c>
      <c r="O23" s="119" t="str">
        <f>'DATA SISWA'!O20</f>
        <v>B</v>
      </c>
      <c r="P23" s="120">
        <f>IF(O23=$O$16,'DATA GURU'!$C$30,0)</f>
        <v>1.75</v>
      </c>
      <c r="Q23" s="119" t="str">
        <f>'DATA SISWA'!Q20</f>
        <v>B</v>
      </c>
      <c r="R23" s="120">
        <f>IF(Q23=$Q$16,'DATA GURU'!$C$30,0)</f>
        <v>0</v>
      </c>
      <c r="S23" s="119" t="str">
        <f>'DATA SISWA'!S20</f>
        <v>B</v>
      </c>
      <c r="T23" s="120">
        <f>IF(S23=$S$16,'DATA GURU'!$C$30,0)</f>
        <v>0</v>
      </c>
      <c r="U23" s="119" t="str">
        <f>'DATA SISWA'!U20</f>
        <v>D</v>
      </c>
      <c r="V23" s="120">
        <f>IF(U23=$U$16,'DATA GURU'!$C$30,0)</f>
        <v>1.75</v>
      </c>
      <c r="W23" s="119" t="str">
        <f>'DATA SISWA'!W20</f>
        <v>B</v>
      </c>
      <c r="X23" s="120">
        <f>IF(W23=$W$16,'DATA GURU'!$C$30,0)</f>
        <v>0</v>
      </c>
      <c r="Y23" s="119" t="str">
        <f>'DATA SISWA'!Y20</f>
        <v>C</v>
      </c>
      <c r="Z23" s="120">
        <f>IF(Y23=$Y$16,'DATA GURU'!$C$30,0)</f>
        <v>1.75</v>
      </c>
      <c r="AA23" s="119" t="str">
        <f>'DATA SISWA'!AA20</f>
        <v>E</v>
      </c>
      <c r="AB23" s="120">
        <f>IF(AA23=$AA$16,'DATA GURU'!$C$30,0)</f>
        <v>1.75</v>
      </c>
      <c r="AC23" s="178" t="str">
        <f>'DATA SISWA'!AC20</f>
        <v>A</v>
      </c>
      <c r="AD23" s="121">
        <f>IF(AC23=$AC$16,'DATA GURU'!$C$30,0)</f>
        <v>1.75</v>
      </c>
      <c r="AE23" s="178" t="str">
        <f>'DATA SISWA'!AE20</f>
        <v>E</v>
      </c>
      <c r="AF23" s="120">
        <f>IF(AE23=$AE$16,'DATA GURU'!$C$30,0)</f>
        <v>0</v>
      </c>
      <c r="AG23" s="178" t="str">
        <f>'DATA SISWA'!AG20</f>
        <v>A</v>
      </c>
      <c r="AH23" s="121">
        <f>IF(AG23=$AG$16,'DATA GURU'!$C$30,0)</f>
        <v>1.75</v>
      </c>
      <c r="AI23" s="178" t="str">
        <f>'DATA SISWA'!AI20</f>
        <v>D</v>
      </c>
      <c r="AJ23" s="120">
        <f>IF(AI23=$AI$16,'DATA GURU'!$C$30,0)</f>
        <v>1.75</v>
      </c>
      <c r="AK23" s="178" t="str">
        <f>'DATA SISWA'!AK20</f>
        <v>C</v>
      </c>
      <c r="AL23" s="121">
        <f>IF(AK23=$AK$16,'DATA GURU'!$C$30,0)</f>
        <v>1.75</v>
      </c>
      <c r="AM23" s="178" t="str">
        <f>'DATA SISWA'!AM20</f>
        <v>B</v>
      </c>
      <c r="AN23" s="120">
        <f>IF(AM23=$AM$16,'DATA GURU'!$C$30,0)</f>
        <v>1.75</v>
      </c>
      <c r="AO23" s="178" t="str">
        <f>'DATA SISWA'!AO20</f>
        <v>A</v>
      </c>
      <c r="AP23" s="121">
        <f>IF(AO23=$AO$16,'DATA GURU'!$C$30,0)</f>
        <v>0</v>
      </c>
      <c r="AQ23" s="178" t="str">
        <f>'DATA SISWA'!AQ20</f>
        <v>B</v>
      </c>
      <c r="AR23" s="120">
        <f>IF(AQ23=$AQ$16,'DATA GURU'!$C$30,0)</f>
        <v>1.75</v>
      </c>
      <c r="AS23" s="178" t="str">
        <f>'DATA SISWA'!AS20</f>
        <v>A</v>
      </c>
      <c r="AT23" s="121">
        <f>IF(AS23=$AS$16,'DATA GURU'!$C$30,0)</f>
        <v>0</v>
      </c>
      <c r="AU23" s="178" t="str">
        <f>'DATA SISWA'!AU20</f>
        <v>A</v>
      </c>
      <c r="AV23" s="120">
        <f>IF(AU23=$AU$16,'DATA GURU'!$C$30,0)</f>
        <v>0</v>
      </c>
      <c r="AW23" s="178" t="str">
        <f>'DATA SISWA'!AW20</f>
        <v>B</v>
      </c>
      <c r="AX23" s="121">
        <f>IF(AW23=$AW$16,'DATA GURU'!$C$30,0)</f>
        <v>1.75</v>
      </c>
      <c r="AY23" s="178" t="str">
        <f>'DATA SISWA'!AY20</f>
        <v>C</v>
      </c>
      <c r="AZ23" s="120">
        <f>IF(AY23=$AY$16,'DATA GURU'!$C$30,0)</f>
        <v>1.75</v>
      </c>
      <c r="BA23" s="178" t="str">
        <f>'DATA SISWA'!BA20</f>
        <v>C</v>
      </c>
      <c r="BB23" s="121">
        <f>IF(BA23=$BA$16,'DATA GURU'!$C$30,0)</f>
        <v>1.75</v>
      </c>
      <c r="BC23" s="178" t="str">
        <f>'DATA SISWA'!BC20</f>
        <v>B</v>
      </c>
      <c r="BD23" s="120">
        <f>IF(BC23=$BC$16,'DATA GURU'!$C$30,0)</f>
        <v>1.75</v>
      </c>
      <c r="BE23" s="178" t="str">
        <f>'DATA SISWA'!BE20</f>
        <v>C</v>
      </c>
      <c r="BF23" s="121">
        <f>IF(BE23=$BE$16,'DATA GURU'!$C$30,0)</f>
        <v>1.75</v>
      </c>
      <c r="BG23" s="178" t="str">
        <f>'DATA SISWA'!BG20</f>
        <v>D</v>
      </c>
      <c r="BH23" s="120">
        <f>IF(BG23=$BG$16,'DATA GURU'!$C$30,0)</f>
        <v>1.75</v>
      </c>
      <c r="BI23" s="178" t="str">
        <f>'DATA SISWA'!BI20</f>
        <v>E</v>
      </c>
      <c r="BJ23" s="121">
        <f>IF(BI23=$BI$16,'DATA GURU'!$C$30,0)</f>
        <v>0</v>
      </c>
      <c r="BK23" s="178" t="str">
        <f>'DATA SISWA'!BK20</f>
        <v>D</v>
      </c>
      <c r="BL23" s="120">
        <f>IF(BK23=$BK$16,'DATA GURU'!$C$30,0)</f>
        <v>0</v>
      </c>
      <c r="BM23" s="178" t="str">
        <f>'DATA SISWA'!BM20</f>
        <v>C</v>
      </c>
      <c r="BN23" s="121">
        <f>IF(BM23=$BM$16,'DATA GURU'!$C$30,0)</f>
        <v>1.75</v>
      </c>
      <c r="BO23" s="178" t="str">
        <f>'DATA SISWA'!BO20</f>
        <v>B</v>
      </c>
      <c r="BP23" s="120">
        <f>IF(BO23=$BO$16,'DATA GURU'!$C$30,0)</f>
        <v>1.75</v>
      </c>
      <c r="BQ23" s="178" t="str">
        <f>'DATA SISWA'!BQ20</f>
        <v>B</v>
      </c>
      <c r="BR23" s="121">
        <f>IF(BQ23=$BQ$16,'DATA GURU'!$C$30,0)</f>
        <v>0</v>
      </c>
      <c r="BS23" s="178" t="str">
        <f>'DATA SISWA'!BS20</f>
        <v>E</v>
      </c>
      <c r="BT23" s="120">
        <f>IF(BS23=$BS$16,'DATA GURU'!$C$30,0)</f>
        <v>1.75</v>
      </c>
      <c r="BU23" s="178" t="str">
        <f>'DATA SISWA'!BU20</f>
        <v>B</v>
      </c>
      <c r="BV23" s="121">
        <f>IF(BU23=$BU$16,'DATA GURU'!$C$30,0)</f>
        <v>1.75</v>
      </c>
      <c r="BW23" s="178" t="str">
        <f>'DATA SISWA'!BW20</f>
        <v>B</v>
      </c>
      <c r="BX23" s="120">
        <f>IF(BW23=$BW$16,'DATA GURU'!$C$30,0)</f>
        <v>0</v>
      </c>
      <c r="BY23" s="178" t="str">
        <f>'DATA SISWA'!BY20</f>
        <v>A</v>
      </c>
      <c r="BZ23" s="121">
        <f>IF(BY23=$BY$16,'DATA GURU'!$C$30,0)</f>
        <v>1.75</v>
      </c>
      <c r="CA23" s="178" t="str">
        <f>'DATA SISWA'!CA20</f>
        <v>C</v>
      </c>
      <c r="CB23" s="120">
        <f>IF(CA23=$CA$16,'DATA GURU'!$C$30,0)</f>
        <v>1.75</v>
      </c>
      <c r="CC23" s="178" t="str">
        <f>'DATA SISWA'!CC20</f>
        <v>C</v>
      </c>
      <c r="CD23" s="121">
        <f>IF(CC23=$CC$16,'DATA GURU'!$C$30,0)</f>
        <v>0</v>
      </c>
      <c r="CE23" s="178" t="str">
        <f>'DATA SISWA'!CE20</f>
        <v>A</v>
      </c>
      <c r="CF23" s="120">
        <f>IF(CE23=$CE$16,'DATA GURU'!$C$30,0)</f>
        <v>0</v>
      </c>
      <c r="CG23" s="178" t="str">
        <f>'DATA SISWA'!CG20</f>
        <v>A</v>
      </c>
      <c r="CH23" s="121">
        <f>IF(CG23=$CG$16,'DATA GURU'!$C$30,0)</f>
        <v>0</v>
      </c>
      <c r="CI23" s="52">
        <f>'DATA SISWA'!CI20</f>
        <v>4</v>
      </c>
      <c r="CJ23" s="52">
        <f>'DATA SISWA'!CJ20</f>
        <v>3</v>
      </c>
      <c r="CK23" s="52">
        <f>'DATA SISWA'!CK20</f>
        <v>5</v>
      </c>
      <c r="CL23" s="52">
        <f>'DATA SISWA'!CL20</f>
        <v>3</v>
      </c>
      <c r="CM23" s="52">
        <f>'DATA SISWA'!CM20</f>
        <v>5</v>
      </c>
      <c r="CN23" s="63">
        <f>'DATA SISWA'!CN20</f>
        <v>25</v>
      </c>
      <c r="CO23" s="63">
        <f>'DATA SISWA'!CO20</f>
        <v>15</v>
      </c>
      <c r="CP23" s="63">
        <f>'DATA SISWA'!CP20</f>
        <v>20</v>
      </c>
      <c r="CQ23" s="38">
        <f>'DATA SISWA'!CQ20</f>
        <v>63.75</v>
      </c>
      <c r="CR23" s="39">
        <f t="shared" si="1"/>
        <v>63.749999999999993</v>
      </c>
      <c r="CS23" s="161" t="str">
        <f t="shared" si="2"/>
        <v>v</v>
      </c>
      <c r="CT23" s="161" t="str">
        <f t="shared" si="3"/>
        <v>-</v>
      </c>
      <c r="CU23" s="162" t="str">
        <f t="shared" si="4"/>
        <v>Tuntas</v>
      </c>
      <c r="CX23" s="37">
        <v>6</v>
      </c>
      <c r="CY23" s="114" t="str">
        <f t="shared" si="6"/>
        <v>FIRDAUS AL KHAIFIQI</v>
      </c>
      <c r="CZ23" s="157" t="s">
        <v>44</v>
      </c>
      <c r="DA23" s="37" t="s">
        <v>45</v>
      </c>
      <c r="DB23" s="37" t="s">
        <v>46</v>
      </c>
      <c r="DC23" s="37" t="s">
        <v>47</v>
      </c>
      <c r="DG23" s="37"/>
      <c r="DH23" s="42" t="str">
        <f t="shared" si="0"/>
        <v/>
      </c>
      <c r="DI23" s="157"/>
      <c r="DJ23" s="37"/>
      <c r="DK23" s="37"/>
      <c r="DL23" s="37"/>
    </row>
    <row r="24" spans="1:116" x14ac:dyDescent="0.25">
      <c r="A24" s="54">
        <v>6</v>
      </c>
      <c r="B24" s="110" t="str">
        <f>'DATA SISWA'!C21</f>
        <v>06-</v>
      </c>
      <c r="C24" s="77" t="str">
        <f>'DATA SISWA'!D21</f>
        <v>005-</v>
      </c>
      <c r="D24" s="77" t="str">
        <f>'DATA SISWA'!E21</f>
        <v>099-</v>
      </c>
      <c r="E24" s="111">
        <f>'DATA SISWA'!F21</f>
        <v>6</v>
      </c>
      <c r="F24" s="62" t="str">
        <f>'DATA SISWA'!B21</f>
        <v>ELIS IRAWAN</v>
      </c>
      <c r="G24" s="119" t="str">
        <f>'DATA SISWA'!G21</f>
        <v>A</v>
      </c>
      <c r="H24" s="120">
        <f>IF(G24=$G$16,'DATA GURU'!$C$30,0)</f>
        <v>1.75</v>
      </c>
      <c r="I24" s="119" t="str">
        <f>'DATA SISWA'!I21</f>
        <v>A</v>
      </c>
      <c r="J24" s="120">
        <f>IF(I24=$I$16,'DATA GURU'!$C$30,0)</f>
        <v>0</v>
      </c>
      <c r="K24" s="119" t="str">
        <f>'DATA SISWA'!K21</f>
        <v>E</v>
      </c>
      <c r="L24" s="120">
        <f>IF(K24=$K$16,'DATA GURU'!$C$30,0)</f>
        <v>0</v>
      </c>
      <c r="M24" s="119" t="str">
        <f>'DATA SISWA'!M21</f>
        <v>C</v>
      </c>
      <c r="N24" s="120">
        <f>IF(M24=$M$16,'DATA GURU'!$C$30,0)</f>
        <v>0</v>
      </c>
      <c r="O24" s="119" t="str">
        <f>'DATA SISWA'!O21</f>
        <v>D</v>
      </c>
      <c r="P24" s="120">
        <f>IF(O24=$O$16,'DATA GURU'!$C$30,0)</f>
        <v>0</v>
      </c>
      <c r="Q24" s="119" t="str">
        <f>'DATA SISWA'!Q21</f>
        <v>A</v>
      </c>
      <c r="R24" s="120">
        <f>IF(Q24=$Q$16,'DATA GURU'!$C$30,0)</f>
        <v>1.75</v>
      </c>
      <c r="S24" s="119" t="str">
        <f>'DATA SISWA'!S21</f>
        <v>B</v>
      </c>
      <c r="T24" s="120">
        <f>IF(S24=$S$16,'DATA GURU'!$C$30,0)</f>
        <v>0</v>
      </c>
      <c r="U24" s="119" t="str">
        <f>'DATA SISWA'!U21</f>
        <v>D</v>
      </c>
      <c r="V24" s="120">
        <f>IF(U24=$U$16,'DATA GURU'!$C$30,0)</f>
        <v>1.75</v>
      </c>
      <c r="W24" s="119" t="str">
        <f>'DATA SISWA'!W21</f>
        <v>C</v>
      </c>
      <c r="X24" s="120">
        <f>IF(W24=$W$16,'DATA GURU'!$C$30,0)</f>
        <v>0</v>
      </c>
      <c r="Y24" s="119" t="str">
        <f>'DATA SISWA'!Y21</f>
        <v>A</v>
      </c>
      <c r="Z24" s="120">
        <f>IF(Y24=$Y$16,'DATA GURU'!$C$30,0)</f>
        <v>0</v>
      </c>
      <c r="AA24" s="119" t="str">
        <f>'DATA SISWA'!AA21</f>
        <v>E</v>
      </c>
      <c r="AB24" s="120">
        <f>IF(AA24=$AA$16,'DATA GURU'!$C$30,0)</f>
        <v>1.75</v>
      </c>
      <c r="AC24" s="178" t="str">
        <f>'DATA SISWA'!AC21</f>
        <v>A</v>
      </c>
      <c r="AD24" s="121">
        <f>IF(AC24=$AC$16,'DATA GURU'!$C$30,0)</f>
        <v>1.75</v>
      </c>
      <c r="AE24" s="178" t="str">
        <f>'DATA SISWA'!AE21</f>
        <v>E</v>
      </c>
      <c r="AF24" s="120">
        <f>IF(AE24=$AE$16,'DATA GURU'!$C$30,0)</f>
        <v>0</v>
      </c>
      <c r="AG24" s="178" t="str">
        <f>'DATA SISWA'!AG21</f>
        <v>A</v>
      </c>
      <c r="AH24" s="121">
        <f>IF(AG24=$AG$16,'DATA GURU'!$C$30,0)</f>
        <v>1.75</v>
      </c>
      <c r="AI24" s="178" t="str">
        <f>'DATA SISWA'!AI21</f>
        <v>A</v>
      </c>
      <c r="AJ24" s="120">
        <f>IF(AI24=$AI$16,'DATA GURU'!$C$30,0)</f>
        <v>0</v>
      </c>
      <c r="AK24" s="178" t="str">
        <f>'DATA SISWA'!AK21</f>
        <v>E</v>
      </c>
      <c r="AL24" s="121">
        <f>IF(AK24=$AK$16,'DATA GURU'!$C$30,0)</f>
        <v>0</v>
      </c>
      <c r="AM24" s="178" t="str">
        <f>'DATA SISWA'!AM21</f>
        <v>E</v>
      </c>
      <c r="AN24" s="120">
        <f>IF(AM24=$AM$16,'DATA GURU'!$C$30,0)</f>
        <v>0</v>
      </c>
      <c r="AO24" s="178" t="str">
        <f>'DATA SISWA'!AO21</f>
        <v>B</v>
      </c>
      <c r="AP24" s="121">
        <f>IF(AO24=$AO$16,'DATA GURU'!$C$30,0)</f>
        <v>0</v>
      </c>
      <c r="AQ24" s="178" t="str">
        <f>'DATA SISWA'!AQ21</f>
        <v>B</v>
      </c>
      <c r="AR24" s="120">
        <f>IF(AQ24=$AQ$16,'DATA GURU'!$C$30,0)</f>
        <v>1.75</v>
      </c>
      <c r="AS24" s="178" t="str">
        <f>'DATA SISWA'!AS21</f>
        <v>D</v>
      </c>
      <c r="AT24" s="121">
        <f>IF(AS24=$AS$16,'DATA GURU'!$C$30,0)</f>
        <v>0</v>
      </c>
      <c r="AU24" s="178" t="str">
        <f>'DATA SISWA'!AU21</f>
        <v>A</v>
      </c>
      <c r="AV24" s="120">
        <f>IF(AU24=$AU$16,'DATA GURU'!$C$30,0)</f>
        <v>0</v>
      </c>
      <c r="AW24" s="178" t="str">
        <f>'DATA SISWA'!AW21</f>
        <v>C</v>
      </c>
      <c r="AX24" s="121">
        <f>IF(AW24=$AW$16,'DATA GURU'!$C$30,0)</f>
        <v>0</v>
      </c>
      <c r="AY24" s="178" t="str">
        <f>'DATA SISWA'!AY21</f>
        <v>C</v>
      </c>
      <c r="AZ24" s="120">
        <f>IF(AY24=$AY$16,'DATA GURU'!$C$30,0)</f>
        <v>1.75</v>
      </c>
      <c r="BA24" s="178" t="str">
        <f>'DATA SISWA'!BA21</f>
        <v>C</v>
      </c>
      <c r="BB24" s="121">
        <f>IF(BA24=$BA$16,'DATA GURU'!$C$30,0)</f>
        <v>1.75</v>
      </c>
      <c r="BC24" s="178" t="str">
        <f>'DATA SISWA'!BC21</f>
        <v>B</v>
      </c>
      <c r="BD24" s="120">
        <f>IF(BC24=$BC$16,'DATA GURU'!$C$30,0)</f>
        <v>1.75</v>
      </c>
      <c r="BE24" s="178" t="str">
        <f>'DATA SISWA'!BE21</f>
        <v>A</v>
      </c>
      <c r="BF24" s="121">
        <f>IF(BE24=$BE$16,'DATA GURU'!$C$30,0)</f>
        <v>0</v>
      </c>
      <c r="BG24" s="178" t="str">
        <f>'DATA SISWA'!BG21</f>
        <v>D</v>
      </c>
      <c r="BH24" s="120">
        <f>IF(BG24=$BG$16,'DATA GURU'!$C$30,0)</f>
        <v>1.75</v>
      </c>
      <c r="BI24" s="178" t="str">
        <f>'DATA SISWA'!BI21</f>
        <v>A</v>
      </c>
      <c r="BJ24" s="121">
        <f>IF(BI24=$BI$16,'DATA GURU'!$C$30,0)</f>
        <v>1.75</v>
      </c>
      <c r="BK24" s="178" t="str">
        <f>'DATA SISWA'!BK21</f>
        <v>A</v>
      </c>
      <c r="BL24" s="120">
        <f>IF(BK24=$BK$16,'DATA GURU'!$C$30,0)</f>
        <v>0</v>
      </c>
      <c r="BM24" s="178" t="str">
        <f>'DATA SISWA'!BM21</f>
        <v>C</v>
      </c>
      <c r="BN24" s="121">
        <f>IF(BM24=$BM$16,'DATA GURU'!$C$30,0)</f>
        <v>1.75</v>
      </c>
      <c r="BO24" s="178" t="str">
        <f>'DATA SISWA'!BO21</f>
        <v>E</v>
      </c>
      <c r="BP24" s="120">
        <f>IF(BO24=$BO$16,'DATA GURU'!$C$30,0)</f>
        <v>0</v>
      </c>
      <c r="BQ24" s="178" t="str">
        <f>'DATA SISWA'!BQ21</f>
        <v>E</v>
      </c>
      <c r="BR24" s="121">
        <f>IF(BQ24=$BQ$16,'DATA GURU'!$C$30,0)</f>
        <v>1.75</v>
      </c>
      <c r="BS24" s="178" t="str">
        <f>'DATA SISWA'!BS21</f>
        <v>E</v>
      </c>
      <c r="BT24" s="120">
        <f>IF(BS24=$BS$16,'DATA GURU'!$C$30,0)</f>
        <v>1.75</v>
      </c>
      <c r="BU24" s="178" t="str">
        <f>'DATA SISWA'!BU21</f>
        <v>B</v>
      </c>
      <c r="BV24" s="121">
        <f>IF(BU24=$BU$16,'DATA GURU'!$C$30,0)</f>
        <v>1.75</v>
      </c>
      <c r="BW24" s="178" t="str">
        <f>'DATA SISWA'!BW21</f>
        <v>D</v>
      </c>
      <c r="BX24" s="120">
        <f>IF(BW24=$BW$16,'DATA GURU'!$C$30,0)</f>
        <v>1.75</v>
      </c>
      <c r="BY24" s="178" t="str">
        <f>'DATA SISWA'!BY21</f>
        <v>E</v>
      </c>
      <c r="BZ24" s="121">
        <f>IF(BY24=$BY$16,'DATA GURU'!$C$30,0)</f>
        <v>0</v>
      </c>
      <c r="CA24" s="178" t="str">
        <f>'DATA SISWA'!CA21</f>
        <v>C</v>
      </c>
      <c r="CB24" s="120">
        <f>IF(CA24=$CA$16,'DATA GURU'!$C$30,0)</f>
        <v>1.75</v>
      </c>
      <c r="CC24" s="178" t="str">
        <f>'DATA SISWA'!CC21</f>
        <v>C</v>
      </c>
      <c r="CD24" s="121">
        <f>IF(CC24=$CC$16,'DATA GURU'!$C$30,0)</f>
        <v>0</v>
      </c>
      <c r="CE24" s="178" t="str">
        <f>'DATA SISWA'!CE21</f>
        <v>D</v>
      </c>
      <c r="CF24" s="120">
        <f>IF(CE24=$CE$16,'DATA GURU'!$C$30,0)</f>
        <v>0</v>
      </c>
      <c r="CG24" s="178" t="str">
        <f>'DATA SISWA'!CG21</f>
        <v>A</v>
      </c>
      <c r="CH24" s="121">
        <f>IF(CG24=$CG$16,'DATA GURU'!$C$30,0)</f>
        <v>0</v>
      </c>
      <c r="CI24" s="52">
        <f>'DATA SISWA'!CI21</f>
        <v>2</v>
      </c>
      <c r="CJ24" s="52">
        <f>'DATA SISWA'!CJ21</f>
        <v>0</v>
      </c>
      <c r="CK24" s="52">
        <f>'DATA SISWA'!CK21</f>
        <v>3</v>
      </c>
      <c r="CL24" s="52">
        <f>'DATA SISWA'!CL21</f>
        <v>1</v>
      </c>
      <c r="CM24" s="52">
        <f>'DATA SISWA'!CM21</f>
        <v>5</v>
      </c>
      <c r="CN24" s="63">
        <f>'DATA SISWA'!CN21</f>
        <v>18</v>
      </c>
      <c r="CO24" s="63">
        <f>'DATA SISWA'!CO21</f>
        <v>22</v>
      </c>
      <c r="CP24" s="63">
        <f>'DATA SISWA'!CP21</f>
        <v>11</v>
      </c>
      <c r="CQ24" s="38">
        <f>'DATA SISWA'!CQ21</f>
        <v>42.5</v>
      </c>
      <c r="CR24" s="39">
        <f t="shared" si="1"/>
        <v>42.5</v>
      </c>
      <c r="CS24" s="161" t="str">
        <f t="shared" si="2"/>
        <v>-</v>
      </c>
      <c r="CT24" s="161" t="str">
        <f t="shared" si="3"/>
        <v>v</v>
      </c>
      <c r="CU24" s="162" t="str">
        <f t="shared" si="4"/>
        <v>Remedial</v>
      </c>
      <c r="CX24" s="37">
        <v>7</v>
      </c>
      <c r="CY24" s="114" t="str">
        <f t="shared" si="6"/>
        <v>HENDRA MANGUN SAPUTRA</v>
      </c>
      <c r="CZ24" s="157" t="s">
        <v>44</v>
      </c>
      <c r="DA24" s="37" t="s">
        <v>45</v>
      </c>
      <c r="DB24" s="37" t="s">
        <v>46</v>
      </c>
      <c r="DC24" s="37" t="s">
        <v>47</v>
      </c>
      <c r="DG24" s="37"/>
      <c r="DH24" s="42" t="str">
        <f t="shared" si="0"/>
        <v/>
      </c>
      <c r="DI24" s="157"/>
      <c r="DJ24" s="37"/>
      <c r="DK24" s="37"/>
      <c r="DL24" s="37"/>
    </row>
    <row r="25" spans="1:116" x14ac:dyDescent="0.25">
      <c r="A25" s="53">
        <v>7</v>
      </c>
      <c r="B25" s="110" t="str">
        <f>'DATA SISWA'!C22</f>
        <v>06-</v>
      </c>
      <c r="C25" s="77" t="str">
        <f>'DATA SISWA'!D22</f>
        <v>005-</v>
      </c>
      <c r="D25" s="77" t="str">
        <f>'DATA SISWA'!E22</f>
        <v>100-</v>
      </c>
      <c r="E25" s="111">
        <f>'DATA SISWA'!F22</f>
        <v>5</v>
      </c>
      <c r="F25" s="62" t="str">
        <f>'DATA SISWA'!B22</f>
        <v>FIRDAUS AL KHAIFIQI</v>
      </c>
      <c r="G25" s="119" t="str">
        <f>'DATA SISWA'!G22</f>
        <v>A</v>
      </c>
      <c r="H25" s="120">
        <f>IF(G25=$G$16,'DATA GURU'!$C$30,0)</f>
        <v>1.75</v>
      </c>
      <c r="I25" s="119" t="str">
        <f>'DATA SISWA'!I22</f>
        <v>E</v>
      </c>
      <c r="J25" s="120">
        <f>IF(I25=$I$16,'DATA GURU'!$C$30,0)</f>
        <v>1.75</v>
      </c>
      <c r="K25" s="119" t="str">
        <f>'DATA SISWA'!K22</f>
        <v>E</v>
      </c>
      <c r="L25" s="120">
        <f>IF(K25=$K$16,'DATA GURU'!$C$30,0)</f>
        <v>0</v>
      </c>
      <c r="M25" s="119" t="str">
        <f>'DATA SISWA'!M22</f>
        <v>A</v>
      </c>
      <c r="N25" s="120">
        <f>IF(M25=$M$16,'DATA GURU'!$C$30,0)</f>
        <v>1.75</v>
      </c>
      <c r="O25" s="119" t="str">
        <f>'DATA SISWA'!O22</f>
        <v>D</v>
      </c>
      <c r="P25" s="120">
        <f>IF(O25=$O$16,'DATA GURU'!$C$30,0)</f>
        <v>0</v>
      </c>
      <c r="Q25" s="119" t="str">
        <f>'DATA SISWA'!Q22</f>
        <v>A</v>
      </c>
      <c r="R25" s="120">
        <f>IF(Q25=$Q$16,'DATA GURU'!$C$30,0)</f>
        <v>1.75</v>
      </c>
      <c r="S25" s="119" t="str">
        <f>'DATA SISWA'!S22</f>
        <v>C</v>
      </c>
      <c r="T25" s="120">
        <f>IF(S25=$S$16,'DATA GURU'!$C$30,0)</f>
        <v>0</v>
      </c>
      <c r="U25" s="119" t="str">
        <f>'DATA SISWA'!U22</f>
        <v>C</v>
      </c>
      <c r="V25" s="120">
        <f>IF(U25=$U$16,'DATA GURU'!$C$30,0)</f>
        <v>0</v>
      </c>
      <c r="W25" s="119" t="str">
        <f>'DATA SISWA'!W22</f>
        <v>B</v>
      </c>
      <c r="X25" s="120">
        <f>IF(W25=$W$16,'DATA GURU'!$C$30,0)</f>
        <v>0</v>
      </c>
      <c r="Y25" s="119" t="str">
        <f>'DATA SISWA'!Y22</f>
        <v>D</v>
      </c>
      <c r="Z25" s="120">
        <f>IF(Y25=$Y$16,'DATA GURU'!$C$30,0)</f>
        <v>0</v>
      </c>
      <c r="AA25" s="119" t="str">
        <f>'DATA SISWA'!AA22</f>
        <v>C</v>
      </c>
      <c r="AB25" s="120">
        <f>IF(AA25=$AA$16,'DATA GURU'!$C$30,0)</f>
        <v>0</v>
      </c>
      <c r="AC25" s="178" t="str">
        <f>'DATA SISWA'!AC22</f>
        <v>A</v>
      </c>
      <c r="AD25" s="121">
        <f>IF(AC25=$AC$16,'DATA GURU'!$C$30,0)</f>
        <v>1.75</v>
      </c>
      <c r="AE25" s="178" t="str">
        <f>'DATA SISWA'!AE22</f>
        <v>C</v>
      </c>
      <c r="AF25" s="120">
        <f>IF(AE25=$AE$16,'DATA GURU'!$C$30,0)</f>
        <v>0</v>
      </c>
      <c r="AG25" s="178" t="str">
        <f>'DATA SISWA'!AG22</f>
        <v>D</v>
      </c>
      <c r="AH25" s="121">
        <f>IF(AG25=$AG$16,'DATA GURU'!$C$30,0)</f>
        <v>0</v>
      </c>
      <c r="AI25" s="178" t="str">
        <f>'DATA SISWA'!AI22</f>
        <v>B</v>
      </c>
      <c r="AJ25" s="120">
        <f>IF(AI25=$AI$16,'DATA GURU'!$C$30,0)</f>
        <v>0</v>
      </c>
      <c r="AK25" s="178" t="str">
        <f>'DATA SISWA'!AK22</f>
        <v>D</v>
      </c>
      <c r="AL25" s="121">
        <f>IF(AK25=$AK$16,'DATA GURU'!$C$30,0)</f>
        <v>0</v>
      </c>
      <c r="AM25" s="178" t="str">
        <f>'DATA SISWA'!AM22</f>
        <v>B</v>
      </c>
      <c r="AN25" s="120">
        <f>IF(AM25=$AM$16,'DATA GURU'!$C$30,0)</f>
        <v>1.75</v>
      </c>
      <c r="AO25" s="178" t="str">
        <f>'DATA SISWA'!AO22</f>
        <v>B</v>
      </c>
      <c r="AP25" s="121">
        <f>IF(AO25=$AO$16,'DATA GURU'!$C$30,0)</f>
        <v>0</v>
      </c>
      <c r="AQ25" s="178" t="str">
        <f>'DATA SISWA'!AQ22</f>
        <v>B</v>
      </c>
      <c r="AR25" s="120">
        <f>IF(AQ25=$AQ$16,'DATA GURU'!$C$30,0)</f>
        <v>1.75</v>
      </c>
      <c r="AS25" s="178" t="str">
        <f>'DATA SISWA'!AS22</f>
        <v>D</v>
      </c>
      <c r="AT25" s="121">
        <f>IF(AS25=$AS$16,'DATA GURU'!$C$30,0)</f>
        <v>0</v>
      </c>
      <c r="AU25" s="178" t="str">
        <f>'DATA SISWA'!AU22</f>
        <v>D</v>
      </c>
      <c r="AV25" s="120">
        <f>IF(AU25=$AU$16,'DATA GURU'!$C$30,0)</f>
        <v>0</v>
      </c>
      <c r="AW25" s="178" t="str">
        <f>'DATA SISWA'!AW22</f>
        <v>B</v>
      </c>
      <c r="AX25" s="121">
        <f>IF(AW25=$AW$16,'DATA GURU'!$C$30,0)</f>
        <v>1.75</v>
      </c>
      <c r="AY25" s="178" t="str">
        <f>'DATA SISWA'!AY22</f>
        <v>E</v>
      </c>
      <c r="AZ25" s="120">
        <f>IF(AY25=$AY$16,'DATA GURU'!$C$30,0)</f>
        <v>0</v>
      </c>
      <c r="BA25" s="178" t="str">
        <f>'DATA SISWA'!BA22</f>
        <v>A</v>
      </c>
      <c r="BB25" s="121">
        <f>IF(BA25=$BA$16,'DATA GURU'!$C$30,0)</f>
        <v>0</v>
      </c>
      <c r="BC25" s="178" t="str">
        <f>'DATA SISWA'!BC22</f>
        <v>D</v>
      </c>
      <c r="BD25" s="120">
        <f>IF(BC25=$BC$16,'DATA GURU'!$C$30,0)</f>
        <v>0</v>
      </c>
      <c r="BE25" s="178" t="str">
        <f>'DATA SISWA'!BE22</f>
        <v>C</v>
      </c>
      <c r="BF25" s="121">
        <f>IF(BE25=$BE$16,'DATA GURU'!$C$30,0)</f>
        <v>1.75</v>
      </c>
      <c r="BG25" s="178" t="str">
        <f>'DATA SISWA'!BG22</f>
        <v>D</v>
      </c>
      <c r="BH25" s="120">
        <f>IF(BG25=$BG$16,'DATA GURU'!$C$30,0)</f>
        <v>1.75</v>
      </c>
      <c r="BI25" s="178" t="str">
        <f>'DATA SISWA'!BI22</f>
        <v>D</v>
      </c>
      <c r="BJ25" s="121">
        <f>IF(BI25=$BI$16,'DATA GURU'!$C$30,0)</f>
        <v>0</v>
      </c>
      <c r="BK25" s="178" t="str">
        <f>'DATA SISWA'!BK22</f>
        <v>C</v>
      </c>
      <c r="BL25" s="120">
        <f>IF(BK25=$BK$16,'DATA GURU'!$C$30,0)</f>
        <v>0</v>
      </c>
      <c r="BM25" s="178" t="str">
        <f>'DATA SISWA'!BM22</f>
        <v>B</v>
      </c>
      <c r="BN25" s="121">
        <f>IF(BM25=$BM$16,'DATA GURU'!$C$30,0)</f>
        <v>0</v>
      </c>
      <c r="BO25" s="178" t="str">
        <f>'DATA SISWA'!BO22</f>
        <v>C</v>
      </c>
      <c r="BP25" s="120">
        <f>IF(BO25=$BO$16,'DATA GURU'!$C$30,0)</f>
        <v>0</v>
      </c>
      <c r="BQ25" s="178" t="str">
        <f>'DATA SISWA'!BQ22</f>
        <v>B</v>
      </c>
      <c r="BR25" s="121">
        <f>IF(BQ25=$BQ$16,'DATA GURU'!$C$30,0)</f>
        <v>0</v>
      </c>
      <c r="BS25" s="178" t="str">
        <f>'DATA SISWA'!BS22</f>
        <v>E</v>
      </c>
      <c r="BT25" s="120">
        <f>IF(BS25=$BS$16,'DATA GURU'!$C$30,0)</f>
        <v>1.75</v>
      </c>
      <c r="BU25" s="178" t="str">
        <f>'DATA SISWA'!BU22</f>
        <v>E</v>
      </c>
      <c r="BV25" s="121">
        <f>IF(BU25=$BU$16,'DATA GURU'!$C$30,0)</f>
        <v>0</v>
      </c>
      <c r="BW25" s="178" t="str">
        <f>'DATA SISWA'!BW22</f>
        <v>A</v>
      </c>
      <c r="BX25" s="120">
        <f>IF(BW25=$BW$16,'DATA GURU'!$C$30,0)</f>
        <v>0</v>
      </c>
      <c r="BY25" s="178" t="str">
        <f>'DATA SISWA'!BY22</f>
        <v>A</v>
      </c>
      <c r="BZ25" s="121">
        <f>IF(BY25=$BY$16,'DATA GURU'!$C$30,0)</f>
        <v>1.75</v>
      </c>
      <c r="CA25" s="178" t="str">
        <f>'DATA SISWA'!CA22</f>
        <v>C</v>
      </c>
      <c r="CB25" s="120">
        <f>IF(CA25=$CA$16,'DATA GURU'!$C$30,0)</f>
        <v>1.75</v>
      </c>
      <c r="CC25" s="178" t="str">
        <f>'DATA SISWA'!CC22</f>
        <v>C</v>
      </c>
      <c r="CD25" s="121">
        <f>IF(CC25=$CC$16,'DATA GURU'!$C$30,0)</f>
        <v>0</v>
      </c>
      <c r="CE25" s="178" t="str">
        <f>'DATA SISWA'!CE22</f>
        <v>D</v>
      </c>
      <c r="CF25" s="120">
        <f>IF(CE25=$CE$16,'DATA GURU'!$C$30,0)</f>
        <v>0</v>
      </c>
      <c r="CG25" s="178" t="str">
        <f>'DATA SISWA'!CG22</f>
        <v>E</v>
      </c>
      <c r="CH25" s="121">
        <f>IF(CG25=$CG$16,'DATA GURU'!$C$30,0)</f>
        <v>0</v>
      </c>
      <c r="CI25" s="52">
        <f>'DATA SISWA'!CI22</f>
        <v>2</v>
      </c>
      <c r="CJ25" s="52">
        <f>'DATA SISWA'!CJ22</f>
        <v>0</v>
      </c>
      <c r="CK25" s="52">
        <f>'DATA SISWA'!CK22</f>
        <v>3</v>
      </c>
      <c r="CL25" s="52">
        <f>'DATA SISWA'!CL22</f>
        <v>0</v>
      </c>
      <c r="CM25" s="52">
        <f>'DATA SISWA'!CM22</f>
        <v>1</v>
      </c>
      <c r="CN25" s="63">
        <f>'DATA SISWA'!CN22</f>
        <v>13</v>
      </c>
      <c r="CO25" s="63">
        <f>'DATA SISWA'!CO22</f>
        <v>27</v>
      </c>
      <c r="CP25" s="63">
        <f>'DATA SISWA'!CP22</f>
        <v>6</v>
      </c>
      <c r="CQ25" s="38">
        <f>'DATA SISWA'!CQ22</f>
        <v>28.75</v>
      </c>
      <c r="CR25" s="39">
        <f t="shared" si="1"/>
        <v>28.749999999999996</v>
      </c>
      <c r="CS25" s="161" t="str">
        <f t="shared" si="2"/>
        <v>-</v>
      </c>
      <c r="CT25" s="161" t="str">
        <f t="shared" si="3"/>
        <v>v</v>
      </c>
      <c r="CU25" s="162" t="str">
        <f t="shared" si="4"/>
        <v>Remedial</v>
      </c>
      <c r="CX25" s="37">
        <v>8</v>
      </c>
      <c r="CY25" s="114" t="str">
        <f t="shared" si="6"/>
        <v>JUSPRI SETIAWAN</v>
      </c>
      <c r="CZ25" s="157" t="s">
        <v>44</v>
      </c>
      <c r="DA25" s="37" t="s">
        <v>45</v>
      </c>
      <c r="DB25" s="37" t="s">
        <v>46</v>
      </c>
      <c r="DC25" s="37" t="s">
        <v>47</v>
      </c>
      <c r="DG25" s="37"/>
      <c r="DH25" s="42" t="str">
        <f t="shared" si="0"/>
        <v/>
      </c>
      <c r="DI25" s="157"/>
      <c r="DJ25" s="37"/>
      <c r="DK25" s="37"/>
      <c r="DL25" s="37"/>
    </row>
    <row r="26" spans="1:116" x14ac:dyDescent="0.25">
      <c r="A26" s="54">
        <v>8</v>
      </c>
      <c r="B26" s="110" t="str">
        <f>'DATA SISWA'!C23</f>
        <v>06-</v>
      </c>
      <c r="C26" s="77" t="str">
        <f>'DATA SISWA'!D23</f>
        <v>005-</v>
      </c>
      <c r="D26" s="77" t="str">
        <f>'DATA SISWA'!E23</f>
        <v>101-</v>
      </c>
      <c r="E26" s="111">
        <f>'DATA SISWA'!F23</f>
        <v>4</v>
      </c>
      <c r="F26" s="62" t="str">
        <f>'DATA SISWA'!B23</f>
        <v>HENDRA MANGUN SAPUTRA</v>
      </c>
      <c r="G26" s="119" t="str">
        <f>'DATA SISWA'!G23</f>
        <v>C</v>
      </c>
      <c r="H26" s="120">
        <f>IF(G26=$G$16,'DATA GURU'!$C$30,0)</f>
        <v>0</v>
      </c>
      <c r="I26" s="119" t="str">
        <f>'DATA SISWA'!I23</f>
        <v>D</v>
      </c>
      <c r="J26" s="120">
        <f>IF(I26=$I$16,'DATA GURU'!$C$30,0)</f>
        <v>0</v>
      </c>
      <c r="K26" s="119" t="str">
        <f>'DATA SISWA'!K23</f>
        <v>E</v>
      </c>
      <c r="L26" s="120">
        <f>IF(K26=$K$16,'DATA GURU'!$C$30,0)</f>
        <v>0</v>
      </c>
      <c r="M26" s="119" t="str">
        <f>'DATA SISWA'!M23</f>
        <v>C</v>
      </c>
      <c r="N26" s="120">
        <f>IF(M26=$M$16,'DATA GURU'!$C$30,0)</f>
        <v>0</v>
      </c>
      <c r="O26" s="119" t="str">
        <f>'DATA SISWA'!O23</f>
        <v>C</v>
      </c>
      <c r="P26" s="120">
        <f>IF(O26=$O$16,'DATA GURU'!$C$30,0)</f>
        <v>0</v>
      </c>
      <c r="Q26" s="119" t="str">
        <f>'DATA SISWA'!Q23</f>
        <v>B</v>
      </c>
      <c r="R26" s="120">
        <f>IF(Q26=$Q$16,'DATA GURU'!$C$30,0)</f>
        <v>0</v>
      </c>
      <c r="S26" s="119" t="str">
        <f>'DATA SISWA'!S23</f>
        <v>D</v>
      </c>
      <c r="T26" s="120">
        <f>IF(S26=$S$16,'DATA GURU'!$C$30,0)</f>
        <v>1.75</v>
      </c>
      <c r="U26" s="119" t="str">
        <f>'DATA SISWA'!U23</f>
        <v>A</v>
      </c>
      <c r="V26" s="120">
        <f>IF(U26=$U$16,'DATA GURU'!$C$30,0)</f>
        <v>0</v>
      </c>
      <c r="W26" s="119" t="str">
        <f>'DATA SISWA'!W23</f>
        <v>C</v>
      </c>
      <c r="X26" s="120">
        <f>IF(W26=$W$16,'DATA GURU'!$C$30,0)</f>
        <v>0</v>
      </c>
      <c r="Y26" s="119" t="str">
        <f>'DATA SISWA'!Y23</f>
        <v>E</v>
      </c>
      <c r="Z26" s="120">
        <f>IF(Y26=$Y$16,'DATA GURU'!$C$30,0)</f>
        <v>0</v>
      </c>
      <c r="AA26" s="119" t="str">
        <f>'DATA SISWA'!AA23</f>
        <v>C</v>
      </c>
      <c r="AB26" s="120">
        <f>IF(AA26=$AA$16,'DATA GURU'!$C$30,0)</f>
        <v>0</v>
      </c>
      <c r="AC26" s="178" t="str">
        <f>'DATA SISWA'!AC23</f>
        <v>B</v>
      </c>
      <c r="AD26" s="121">
        <f>IF(AC26=$AC$16,'DATA GURU'!$C$30,0)</f>
        <v>0</v>
      </c>
      <c r="AE26" s="178" t="str">
        <f>'DATA SISWA'!AE23</f>
        <v>E</v>
      </c>
      <c r="AF26" s="120">
        <f>IF(AE26=$AE$16,'DATA GURU'!$C$30,0)</f>
        <v>0</v>
      </c>
      <c r="AG26" s="178" t="str">
        <f>'DATA SISWA'!AG23</f>
        <v>C</v>
      </c>
      <c r="AH26" s="121">
        <f>IF(AG26=$AG$16,'DATA GURU'!$C$30,0)</f>
        <v>0</v>
      </c>
      <c r="AI26" s="178" t="str">
        <f>'DATA SISWA'!AI23</f>
        <v>C</v>
      </c>
      <c r="AJ26" s="120">
        <f>IF(AI26=$AI$16,'DATA GURU'!$C$30,0)</f>
        <v>0</v>
      </c>
      <c r="AK26" s="178" t="str">
        <f>'DATA SISWA'!AK23</f>
        <v>C</v>
      </c>
      <c r="AL26" s="121">
        <f>IF(AK26=$AK$16,'DATA GURU'!$C$30,0)</f>
        <v>1.75</v>
      </c>
      <c r="AM26" s="178" t="str">
        <f>'DATA SISWA'!AM23</f>
        <v>B</v>
      </c>
      <c r="AN26" s="120">
        <f>IF(AM26=$AM$16,'DATA GURU'!$C$30,0)</f>
        <v>1.75</v>
      </c>
      <c r="AO26" s="178" t="str">
        <f>'DATA SISWA'!AO23</f>
        <v>A</v>
      </c>
      <c r="AP26" s="121">
        <f>IF(AO26=$AO$16,'DATA GURU'!$C$30,0)</f>
        <v>0</v>
      </c>
      <c r="AQ26" s="178" t="str">
        <f>'DATA SISWA'!AQ23</f>
        <v>A</v>
      </c>
      <c r="AR26" s="120">
        <f>IF(AQ26=$AQ$16,'DATA GURU'!$C$30,0)</f>
        <v>0</v>
      </c>
      <c r="AS26" s="178" t="str">
        <f>'DATA SISWA'!AS23</f>
        <v>A</v>
      </c>
      <c r="AT26" s="121">
        <f>IF(AS26=$AS$16,'DATA GURU'!$C$30,0)</f>
        <v>0</v>
      </c>
      <c r="AU26" s="178" t="str">
        <f>'DATA SISWA'!AU23</f>
        <v>A</v>
      </c>
      <c r="AV26" s="120">
        <f>IF(AU26=$AU$16,'DATA GURU'!$C$30,0)</f>
        <v>0</v>
      </c>
      <c r="AW26" s="178" t="str">
        <f>'DATA SISWA'!AW23</f>
        <v>D</v>
      </c>
      <c r="AX26" s="121">
        <f>IF(AW26=$AW$16,'DATA GURU'!$C$30,0)</f>
        <v>0</v>
      </c>
      <c r="AY26" s="178" t="str">
        <f>'DATA SISWA'!AY23</f>
        <v>B</v>
      </c>
      <c r="AZ26" s="120">
        <f>IF(AY26=$AY$16,'DATA GURU'!$C$30,0)</f>
        <v>0</v>
      </c>
      <c r="BA26" s="178" t="str">
        <f>'DATA SISWA'!BA23</f>
        <v>C</v>
      </c>
      <c r="BB26" s="121">
        <f>IF(BA26=$BA$16,'DATA GURU'!$C$30,0)</f>
        <v>1.75</v>
      </c>
      <c r="BC26" s="178" t="str">
        <f>'DATA SISWA'!BC23</f>
        <v>D</v>
      </c>
      <c r="BD26" s="120">
        <f>IF(BC26=$BC$16,'DATA GURU'!$C$30,0)</f>
        <v>0</v>
      </c>
      <c r="BE26" s="178" t="str">
        <f>'DATA SISWA'!BE23</f>
        <v>C</v>
      </c>
      <c r="BF26" s="121">
        <f>IF(BE26=$BE$16,'DATA GURU'!$C$30,0)</f>
        <v>1.75</v>
      </c>
      <c r="BG26" s="178" t="str">
        <f>'DATA SISWA'!BG23</f>
        <v>A</v>
      </c>
      <c r="BH26" s="120">
        <f>IF(BG26=$BG$16,'DATA GURU'!$C$30,0)</f>
        <v>0</v>
      </c>
      <c r="BI26" s="178" t="str">
        <f>'DATA SISWA'!BI23</f>
        <v>E</v>
      </c>
      <c r="BJ26" s="121">
        <f>IF(BI26=$BI$16,'DATA GURU'!$C$30,0)</f>
        <v>0</v>
      </c>
      <c r="BK26" s="178" t="str">
        <f>'DATA SISWA'!BK23</f>
        <v>C</v>
      </c>
      <c r="BL26" s="120">
        <f>IF(BK26=$BK$16,'DATA GURU'!$C$30,0)</f>
        <v>0</v>
      </c>
      <c r="BM26" s="178" t="str">
        <f>'DATA SISWA'!BM23</f>
        <v>C</v>
      </c>
      <c r="BN26" s="121">
        <f>IF(BM26=$BM$16,'DATA GURU'!$C$30,0)</f>
        <v>1.75</v>
      </c>
      <c r="BO26" s="178" t="str">
        <f>'DATA SISWA'!BO23</f>
        <v>E</v>
      </c>
      <c r="BP26" s="120">
        <f>IF(BO26=$BO$16,'DATA GURU'!$C$30,0)</f>
        <v>0</v>
      </c>
      <c r="BQ26" s="178" t="str">
        <f>'DATA SISWA'!BQ23</f>
        <v>B</v>
      </c>
      <c r="BR26" s="121">
        <f>IF(BQ26=$BQ$16,'DATA GURU'!$C$30,0)</f>
        <v>0</v>
      </c>
      <c r="BS26" s="178" t="str">
        <f>'DATA SISWA'!BS23</f>
        <v>E</v>
      </c>
      <c r="BT26" s="120">
        <f>IF(BS26=$BS$16,'DATA GURU'!$C$30,0)</f>
        <v>1.75</v>
      </c>
      <c r="BU26" s="178" t="str">
        <f>'DATA SISWA'!BU23</f>
        <v>D</v>
      </c>
      <c r="BV26" s="121">
        <f>IF(BU26=$BU$16,'DATA GURU'!$C$30,0)</f>
        <v>0</v>
      </c>
      <c r="BW26" s="178" t="str">
        <f>'DATA SISWA'!BW23</f>
        <v>B</v>
      </c>
      <c r="BX26" s="120">
        <f>IF(BW26=$BW$16,'DATA GURU'!$C$30,0)</f>
        <v>0</v>
      </c>
      <c r="BY26" s="178" t="str">
        <f>'DATA SISWA'!BY23</f>
        <v>B</v>
      </c>
      <c r="BZ26" s="121">
        <f>IF(BY26=$BY$16,'DATA GURU'!$C$30,0)</f>
        <v>0</v>
      </c>
      <c r="CA26" s="178" t="str">
        <f>'DATA SISWA'!CA23</f>
        <v>C</v>
      </c>
      <c r="CB26" s="120">
        <f>IF(CA26=$CA$16,'DATA GURU'!$C$30,0)</f>
        <v>1.75</v>
      </c>
      <c r="CC26" s="178" t="str">
        <f>'DATA SISWA'!CC23</f>
        <v>D</v>
      </c>
      <c r="CD26" s="121">
        <f>IF(CC26=$CC$16,'DATA GURU'!$C$30,0)</f>
        <v>0</v>
      </c>
      <c r="CE26" s="178" t="str">
        <f>'DATA SISWA'!CE23</f>
        <v>E</v>
      </c>
      <c r="CF26" s="120">
        <f>IF(CE26=$CE$16,'DATA GURU'!$C$30,0)</f>
        <v>0</v>
      </c>
      <c r="CG26" s="178" t="str">
        <f>'DATA SISWA'!CG23</f>
        <v>A</v>
      </c>
      <c r="CH26" s="121">
        <f>IF(CG26=$CG$16,'DATA GURU'!$C$30,0)</f>
        <v>0</v>
      </c>
      <c r="CI26" s="52">
        <f>'DATA SISWA'!CI23</f>
        <v>0</v>
      </c>
      <c r="CJ26" s="52">
        <f>'DATA SISWA'!CJ23</f>
        <v>0</v>
      </c>
      <c r="CK26" s="52">
        <f>'DATA SISWA'!CK23</f>
        <v>0</v>
      </c>
      <c r="CL26" s="52">
        <f>'DATA SISWA'!CL23</f>
        <v>1</v>
      </c>
      <c r="CM26" s="52">
        <f>'DATA SISWA'!CM23</f>
        <v>4</v>
      </c>
      <c r="CN26" s="63">
        <f>'DATA SISWA'!CN23</f>
        <v>8</v>
      </c>
      <c r="CO26" s="63">
        <f>'DATA SISWA'!CO23</f>
        <v>32</v>
      </c>
      <c r="CP26" s="63">
        <f>'DATA SISWA'!CP23</f>
        <v>5</v>
      </c>
      <c r="CQ26" s="38">
        <f>'DATA SISWA'!CQ23</f>
        <v>19</v>
      </c>
      <c r="CR26" s="39">
        <f t="shared" si="1"/>
        <v>19</v>
      </c>
      <c r="CS26" s="161" t="str">
        <f t="shared" ref="CS26:CS57" si="7">IF(CR26&lt;$P$8,"-",IF(CR26&gt;=$P$8,"v"))</f>
        <v>-</v>
      </c>
      <c r="CT26" s="161" t="str">
        <f t="shared" ref="CT26:CT57" si="8">IF(CR26&lt;$P$8,"v",IF(CR26&gt;=$P$8,"-"))</f>
        <v>v</v>
      </c>
      <c r="CU26" s="162" t="str">
        <f t="shared" ref="CU26:CU57" si="9">IF(CR26&gt;=$P$8+20,"Pengayaan",IF(CR26&gt;=$P$8,"Tuntas",IF(CR26&lt;$P$8,"Remedial")))</f>
        <v>Remedial</v>
      </c>
      <c r="CX26" s="37">
        <v>9</v>
      </c>
      <c r="CY26" s="114" t="str">
        <f t="shared" si="6"/>
        <v>M. LUKMANUL HAKIM</v>
      </c>
      <c r="CZ26" s="157" t="s">
        <v>44</v>
      </c>
      <c r="DA26" s="37" t="s">
        <v>45</v>
      </c>
      <c r="DB26" s="37" t="s">
        <v>46</v>
      </c>
      <c r="DC26" s="37" t="s">
        <v>47</v>
      </c>
      <c r="DG26" s="37"/>
      <c r="DH26" s="42" t="str">
        <f t="shared" si="0"/>
        <v/>
      </c>
      <c r="DI26" s="157"/>
      <c r="DJ26" s="37"/>
      <c r="DK26" s="37"/>
      <c r="DL26" s="37"/>
    </row>
    <row r="27" spans="1:116" x14ac:dyDescent="0.25">
      <c r="A27" s="53">
        <v>9</v>
      </c>
      <c r="B27" s="110" t="str">
        <f>'DATA SISWA'!C24</f>
        <v>06-</v>
      </c>
      <c r="C27" s="77" t="str">
        <f>'DATA SISWA'!D24</f>
        <v>005-</v>
      </c>
      <c r="D27" s="77" t="str">
        <f>'DATA SISWA'!E24</f>
        <v>102-</v>
      </c>
      <c r="E27" s="111">
        <f>'DATA SISWA'!F24</f>
        <v>3</v>
      </c>
      <c r="F27" s="62" t="str">
        <f>'DATA SISWA'!B24</f>
        <v>JUSPRI SETIAWAN</v>
      </c>
      <c r="G27" s="119" t="str">
        <f>'DATA SISWA'!G24</f>
        <v>A</v>
      </c>
      <c r="H27" s="120">
        <f>IF(G27=$G$16,'DATA GURU'!$C$30,0)</f>
        <v>1.75</v>
      </c>
      <c r="I27" s="119" t="str">
        <f>'DATA SISWA'!I24</f>
        <v>E</v>
      </c>
      <c r="J27" s="120">
        <f>IF(I27=$I$16,'DATA GURU'!$C$30,0)</f>
        <v>1.75</v>
      </c>
      <c r="K27" s="119" t="str">
        <f>'DATA SISWA'!K24</f>
        <v>D</v>
      </c>
      <c r="L27" s="120">
        <f>IF(K27=$K$16,'DATA GURU'!$C$30,0)</f>
        <v>0</v>
      </c>
      <c r="M27" s="119" t="str">
        <f>'DATA SISWA'!M24</f>
        <v>A</v>
      </c>
      <c r="N27" s="120">
        <f>IF(M27=$M$16,'DATA GURU'!$C$30,0)</f>
        <v>1.75</v>
      </c>
      <c r="O27" s="119" t="str">
        <f>'DATA SISWA'!O24</f>
        <v>C</v>
      </c>
      <c r="P27" s="120">
        <f>IF(O27=$O$16,'DATA GURU'!$C$30,0)</f>
        <v>0</v>
      </c>
      <c r="Q27" s="119" t="str">
        <f>'DATA SISWA'!Q24</f>
        <v>D</v>
      </c>
      <c r="R27" s="120">
        <f>IF(Q27=$Q$16,'DATA GURU'!$C$30,0)</f>
        <v>0</v>
      </c>
      <c r="S27" s="119" t="str">
        <f>'DATA SISWA'!S24</f>
        <v>B</v>
      </c>
      <c r="T27" s="120">
        <f>IF(S27=$S$16,'DATA GURU'!$C$30,0)</f>
        <v>0</v>
      </c>
      <c r="U27" s="119" t="str">
        <f>'DATA SISWA'!U24</f>
        <v>D</v>
      </c>
      <c r="V27" s="120">
        <f>IF(U27=$U$16,'DATA GURU'!$C$30,0)</f>
        <v>1.75</v>
      </c>
      <c r="W27" s="119" t="str">
        <f>'DATA SISWA'!W24</f>
        <v>A</v>
      </c>
      <c r="X27" s="120">
        <f>IF(W27=$W$16,'DATA GURU'!$C$30,0)</f>
        <v>0</v>
      </c>
      <c r="Y27" s="119" t="str">
        <f>'DATA SISWA'!Y24</f>
        <v>X</v>
      </c>
      <c r="Z27" s="120">
        <f>IF(Y27=$Y$16,'DATA GURU'!$C$30,0)</f>
        <v>0</v>
      </c>
      <c r="AA27" s="119" t="str">
        <f>'DATA SISWA'!AA24</f>
        <v>E</v>
      </c>
      <c r="AB27" s="120">
        <f>IF(AA27=$AA$16,'DATA GURU'!$C$30,0)</f>
        <v>1.75</v>
      </c>
      <c r="AC27" s="178" t="str">
        <f>'DATA SISWA'!AC24</f>
        <v>A</v>
      </c>
      <c r="AD27" s="121">
        <f>IF(AC27=$AC$16,'DATA GURU'!$C$30,0)</f>
        <v>1.75</v>
      </c>
      <c r="AE27" s="178" t="str">
        <f>'DATA SISWA'!AE24</f>
        <v>A</v>
      </c>
      <c r="AF27" s="120">
        <f>IF(AE27=$AE$16,'DATA GURU'!$C$30,0)</f>
        <v>0</v>
      </c>
      <c r="AG27" s="178" t="str">
        <f>'DATA SISWA'!AG24</f>
        <v>A</v>
      </c>
      <c r="AH27" s="121">
        <f>IF(AG27=$AG$16,'DATA GURU'!$C$30,0)</f>
        <v>1.75</v>
      </c>
      <c r="AI27" s="178" t="str">
        <f>'DATA SISWA'!AI24</f>
        <v>D</v>
      </c>
      <c r="AJ27" s="120">
        <f>IF(AI27=$AI$16,'DATA GURU'!$C$30,0)</f>
        <v>1.75</v>
      </c>
      <c r="AK27" s="178" t="str">
        <f>'DATA SISWA'!AK24</f>
        <v>B</v>
      </c>
      <c r="AL27" s="121">
        <f>IF(AK27=$AK$16,'DATA GURU'!$C$30,0)</f>
        <v>0</v>
      </c>
      <c r="AM27" s="178" t="str">
        <f>'DATA SISWA'!AM24</f>
        <v>B</v>
      </c>
      <c r="AN27" s="120">
        <f>IF(AM27=$AM$16,'DATA GURU'!$C$30,0)</f>
        <v>1.75</v>
      </c>
      <c r="AO27" s="178" t="str">
        <f>'DATA SISWA'!AO24</f>
        <v>A</v>
      </c>
      <c r="AP27" s="121">
        <f>IF(AO27=$AO$16,'DATA GURU'!$C$30,0)</f>
        <v>0</v>
      </c>
      <c r="AQ27" s="178" t="str">
        <f>'DATA SISWA'!AQ24</f>
        <v>B</v>
      </c>
      <c r="AR27" s="120">
        <f>IF(AQ27=$AQ$16,'DATA GURU'!$C$30,0)</f>
        <v>1.75</v>
      </c>
      <c r="AS27" s="178" t="str">
        <f>'DATA SISWA'!AS24</f>
        <v>C</v>
      </c>
      <c r="AT27" s="121">
        <f>IF(AS27=$AS$16,'DATA GURU'!$C$30,0)</f>
        <v>0</v>
      </c>
      <c r="AU27" s="178" t="str">
        <f>'DATA SISWA'!AU24</f>
        <v>C</v>
      </c>
      <c r="AV27" s="120">
        <f>IF(AU27=$AU$16,'DATA GURU'!$C$30,0)</f>
        <v>0</v>
      </c>
      <c r="AW27" s="178" t="str">
        <f>'DATA SISWA'!AW24</f>
        <v>B</v>
      </c>
      <c r="AX27" s="121">
        <f>IF(AW27=$AW$16,'DATA GURU'!$C$30,0)</f>
        <v>1.75</v>
      </c>
      <c r="AY27" s="178" t="str">
        <f>'DATA SISWA'!AY24</f>
        <v>E</v>
      </c>
      <c r="AZ27" s="120">
        <f>IF(AY27=$AY$16,'DATA GURU'!$C$30,0)</f>
        <v>0</v>
      </c>
      <c r="BA27" s="178" t="str">
        <f>'DATA SISWA'!BA24</f>
        <v>C</v>
      </c>
      <c r="BB27" s="121">
        <f>IF(BA27=$BA$16,'DATA GURU'!$C$30,0)</f>
        <v>1.75</v>
      </c>
      <c r="BC27" s="178" t="str">
        <f>'DATA SISWA'!BC24</f>
        <v>B</v>
      </c>
      <c r="BD27" s="120">
        <f>IF(BC27=$BC$16,'DATA GURU'!$C$30,0)</f>
        <v>1.75</v>
      </c>
      <c r="BE27" s="178" t="str">
        <f>'DATA SISWA'!BE24</f>
        <v>C</v>
      </c>
      <c r="BF27" s="121">
        <f>IF(BE27=$BE$16,'DATA GURU'!$C$30,0)</f>
        <v>1.75</v>
      </c>
      <c r="BG27" s="178" t="str">
        <f>'DATA SISWA'!BG24</f>
        <v>B</v>
      </c>
      <c r="BH27" s="120">
        <f>IF(BG27=$BG$16,'DATA GURU'!$C$30,0)</f>
        <v>0</v>
      </c>
      <c r="BI27" s="178" t="str">
        <f>'DATA SISWA'!BI24</f>
        <v>E</v>
      </c>
      <c r="BJ27" s="121">
        <f>IF(BI27=$BI$16,'DATA GURU'!$C$30,0)</f>
        <v>0</v>
      </c>
      <c r="BK27" s="178" t="str">
        <f>'DATA SISWA'!BK24</f>
        <v>D</v>
      </c>
      <c r="BL27" s="120">
        <f>IF(BK27=$BK$16,'DATA GURU'!$C$30,0)</f>
        <v>0</v>
      </c>
      <c r="BM27" s="178" t="str">
        <f>'DATA SISWA'!BM24</f>
        <v>C</v>
      </c>
      <c r="BN27" s="121">
        <f>IF(BM27=$BM$16,'DATA GURU'!$C$30,0)</f>
        <v>1.75</v>
      </c>
      <c r="BO27" s="178" t="str">
        <f>'DATA SISWA'!BO24</f>
        <v>A</v>
      </c>
      <c r="BP27" s="120">
        <f>IF(BO27=$BO$16,'DATA GURU'!$C$30,0)</f>
        <v>0</v>
      </c>
      <c r="BQ27" s="178" t="str">
        <f>'DATA SISWA'!BQ24</f>
        <v>E</v>
      </c>
      <c r="BR27" s="121">
        <f>IF(BQ27=$BQ$16,'DATA GURU'!$C$30,0)</f>
        <v>1.75</v>
      </c>
      <c r="BS27" s="178" t="str">
        <f>'DATA SISWA'!BS24</f>
        <v>E</v>
      </c>
      <c r="BT27" s="120">
        <f>IF(BS27=$BS$16,'DATA GURU'!$C$30,0)</f>
        <v>1.75</v>
      </c>
      <c r="BU27" s="178" t="str">
        <f>'DATA SISWA'!BU24</f>
        <v>C</v>
      </c>
      <c r="BV27" s="121">
        <f>IF(BU27=$BU$16,'DATA GURU'!$C$30,0)</f>
        <v>0</v>
      </c>
      <c r="BW27" s="178" t="str">
        <f>'DATA SISWA'!BW24</f>
        <v>B</v>
      </c>
      <c r="BX27" s="120">
        <f>IF(BW27=$BW$16,'DATA GURU'!$C$30,0)</f>
        <v>0</v>
      </c>
      <c r="BY27" s="178" t="str">
        <f>'DATA SISWA'!BY24</f>
        <v>D</v>
      </c>
      <c r="BZ27" s="121">
        <f>IF(BY27=$BY$16,'DATA GURU'!$C$30,0)</f>
        <v>0</v>
      </c>
      <c r="CA27" s="178" t="str">
        <f>'DATA SISWA'!CA24</f>
        <v>C</v>
      </c>
      <c r="CB27" s="120">
        <f>IF(CA27=$CA$16,'DATA GURU'!$C$30,0)</f>
        <v>1.75</v>
      </c>
      <c r="CC27" s="178" t="str">
        <f>'DATA SISWA'!CC24</f>
        <v>C</v>
      </c>
      <c r="CD27" s="121">
        <f>IF(CC27=$CC$16,'DATA GURU'!$C$30,0)</f>
        <v>0</v>
      </c>
      <c r="CE27" s="178" t="str">
        <f>'DATA SISWA'!CE24</f>
        <v>B</v>
      </c>
      <c r="CF27" s="120">
        <f>IF(CE27=$CE$16,'DATA GURU'!$C$30,0)</f>
        <v>1.75</v>
      </c>
      <c r="CG27" s="178" t="str">
        <f>'DATA SISWA'!CG24</f>
        <v>A</v>
      </c>
      <c r="CH27" s="121">
        <f>IF(CG27=$CG$16,'DATA GURU'!$C$30,0)</f>
        <v>0</v>
      </c>
      <c r="CI27" s="52">
        <f>'DATA SISWA'!CI24</f>
        <v>0</v>
      </c>
      <c r="CJ27" s="52">
        <f>'DATA SISWA'!CJ24</f>
        <v>0</v>
      </c>
      <c r="CK27" s="52">
        <f>'DATA SISWA'!CK24</f>
        <v>0</v>
      </c>
      <c r="CL27" s="52">
        <f>'DATA SISWA'!CL24</f>
        <v>0</v>
      </c>
      <c r="CM27" s="52">
        <f>'DATA SISWA'!CM24</f>
        <v>4</v>
      </c>
      <c r="CN27" s="63">
        <f>'DATA SISWA'!CN24</f>
        <v>19</v>
      </c>
      <c r="CO27" s="63">
        <f>'DATA SISWA'!CO24</f>
        <v>21</v>
      </c>
      <c r="CP27" s="63">
        <f>'DATA SISWA'!CP24</f>
        <v>4</v>
      </c>
      <c r="CQ27" s="38">
        <f>'DATA SISWA'!CQ24</f>
        <v>37.25</v>
      </c>
      <c r="CR27" s="39">
        <f t="shared" si="1"/>
        <v>37.25</v>
      </c>
      <c r="CS27" s="161" t="str">
        <f t="shared" si="7"/>
        <v>-</v>
      </c>
      <c r="CT27" s="161" t="str">
        <f t="shared" si="8"/>
        <v>v</v>
      </c>
      <c r="CU27" s="162" t="str">
        <f t="shared" si="9"/>
        <v>Remedial</v>
      </c>
      <c r="CX27" s="37">
        <v>10</v>
      </c>
      <c r="CY27" s="114" t="str">
        <f t="shared" si="6"/>
        <v>M. REZA APRIANDI</v>
      </c>
      <c r="CZ27" s="157" t="s">
        <v>44</v>
      </c>
      <c r="DA27" s="37" t="s">
        <v>45</v>
      </c>
      <c r="DB27" s="37" t="s">
        <v>46</v>
      </c>
      <c r="DC27" s="37" t="s">
        <v>47</v>
      </c>
      <c r="DG27" s="37"/>
      <c r="DH27" s="42" t="str">
        <f t="shared" si="0"/>
        <v/>
      </c>
      <c r="DI27" s="157"/>
      <c r="DJ27" s="37"/>
      <c r="DK27" s="37"/>
      <c r="DL27" s="37"/>
    </row>
    <row r="28" spans="1:116" x14ac:dyDescent="0.25">
      <c r="A28" s="54">
        <v>10</v>
      </c>
      <c r="B28" s="110" t="str">
        <f>'DATA SISWA'!C25</f>
        <v>06-</v>
      </c>
      <c r="C28" s="77" t="str">
        <f>'DATA SISWA'!D25</f>
        <v>005-</v>
      </c>
      <c r="D28" s="77" t="str">
        <f>'DATA SISWA'!E25</f>
        <v>103-</v>
      </c>
      <c r="E28" s="111">
        <f>'DATA SISWA'!F25</f>
        <v>2</v>
      </c>
      <c r="F28" s="62" t="str">
        <f>'DATA SISWA'!B25</f>
        <v>M. ARBANI</v>
      </c>
      <c r="G28" s="119" t="str">
        <f>'DATA SISWA'!G25</f>
        <v>A</v>
      </c>
      <c r="H28" s="120">
        <f>IF(G28=$G$16,'DATA GURU'!$C$30,0)</f>
        <v>1.75</v>
      </c>
      <c r="I28" s="119" t="str">
        <f>'DATA SISWA'!I25</f>
        <v>A</v>
      </c>
      <c r="J28" s="120">
        <f>IF(I28=$I$16,'DATA GURU'!$C$30,0)</f>
        <v>0</v>
      </c>
      <c r="K28" s="119" t="str">
        <f>'DATA SISWA'!K25</f>
        <v>C</v>
      </c>
      <c r="L28" s="120">
        <f>IF(K28=$K$16,'DATA GURU'!$C$30,0)</f>
        <v>1.75</v>
      </c>
      <c r="M28" s="119" t="str">
        <f>'DATA SISWA'!M25</f>
        <v>A</v>
      </c>
      <c r="N28" s="120">
        <f>IF(M28=$M$16,'DATA GURU'!$C$30,0)</f>
        <v>1.75</v>
      </c>
      <c r="O28" s="119" t="str">
        <f>'DATA SISWA'!O25</f>
        <v>C</v>
      </c>
      <c r="P28" s="120">
        <f>IF(O28=$O$16,'DATA GURU'!$C$30,0)</f>
        <v>0</v>
      </c>
      <c r="Q28" s="119" t="str">
        <f>'DATA SISWA'!Q25</f>
        <v>A</v>
      </c>
      <c r="R28" s="120">
        <f>IF(Q28=$Q$16,'DATA GURU'!$C$30,0)</f>
        <v>1.75</v>
      </c>
      <c r="S28" s="119" t="str">
        <f>'DATA SISWA'!S25</f>
        <v>E</v>
      </c>
      <c r="T28" s="120">
        <f>IF(S28=$S$16,'DATA GURU'!$C$30,0)</f>
        <v>0</v>
      </c>
      <c r="U28" s="119" t="str">
        <f>'DATA SISWA'!U25</f>
        <v>A</v>
      </c>
      <c r="V28" s="120">
        <f>IF(U28=$U$16,'DATA GURU'!$C$30,0)</f>
        <v>0</v>
      </c>
      <c r="W28" s="119" t="str">
        <f>'DATA SISWA'!W25</f>
        <v>A</v>
      </c>
      <c r="X28" s="120">
        <f>IF(W28=$W$16,'DATA GURU'!$C$30,0)</f>
        <v>0</v>
      </c>
      <c r="Y28" s="119" t="str">
        <f>'DATA SISWA'!Y25</f>
        <v>C</v>
      </c>
      <c r="Z28" s="120">
        <f>IF(Y28=$Y$16,'DATA GURU'!$C$30,0)</f>
        <v>1.75</v>
      </c>
      <c r="AA28" s="119" t="str">
        <f>'DATA SISWA'!AA25</f>
        <v>A</v>
      </c>
      <c r="AB28" s="120">
        <f>IF(AA28=$AA$16,'DATA GURU'!$C$30,0)</f>
        <v>0</v>
      </c>
      <c r="AC28" s="178" t="str">
        <f>'DATA SISWA'!AC25</f>
        <v>D</v>
      </c>
      <c r="AD28" s="121">
        <f>IF(AC28=$AC$16,'DATA GURU'!$C$30,0)</f>
        <v>0</v>
      </c>
      <c r="AE28" s="178" t="str">
        <f>'DATA SISWA'!AE25</f>
        <v>A</v>
      </c>
      <c r="AF28" s="120">
        <f>IF(AE28=$AE$16,'DATA GURU'!$C$30,0)</f>
        <v>0</v>
      </c>
      <c r="AG28" s="178" t="str">
        <f>'DATA SISWA'!AG25</f>
        <v>A</v>
      </c>
      <c r="AH28" s="121">
        <f>IF(AG28=$AG$16,'DATA GURU'!$C$30,0)</f>
        <v>1.75</v>
      </c>
      <c r="AI28" s="178" t="str">
        <f>'DATA SISWA'!AI25</f>
        <v>D</v>
      </c>
      <c r="AJ28" s="120">
        <f>IF(AI28=$AI$16,'DATA GURU'!$C$30,0)</f>
        <v>1.75</v>
      </c>
      <c r="AK28" s="178" t="str">
        <f>'DATA SISWA'!AK25</f>
        <v>C</v>
      </c>
      <c r="AL28" s="121">
        <f>IF(AK28=$AK$16,'DATA GURU'!$C$30,0)</f>
        <v>1.75</v>
      </c>
      <c r="AM28" s="178" t="str">
        <f>'DATA SISWA'!AM25</f>
        <v>B</v>
      </c>
      <c r="AN28" s="120">
        <f>IF(AM28=$AM$16,'DATA GURU'!$C$30,0)</f>
        <v>1.75</v>
      </c>
      <c r="AO28" s="178" t="str">
        <f>'DATA SISWA'!AO25</f>
        <v>A</v>
      </c>
      <c r="AP28" s="121">
        <f>IF(AO28=$AO$16,'DATA GURU'!$C$30,0)</f>
        <v>0</v>
      </c>
      <c r="AQ28" s="178" t="str">
        <f>'DATA SISWA'!AQ25</f>
        <v>B</v>
      </c>
      <c r="AR28" s="120">
        <f>IF(AQ28=$AQ$16,'DATA GURU'!$C$30,0)</f>
        <v>1.75</v>
      </c>
      <c r="AS28" s="178" t="str">
        <f>'DATA SISWA'!AS25</f>
        <v>B</v>
      </c>
      <c r="AT28" s="121">
        <f>IF(AS28=$AS$16,'DATA GURU'!$C$30,0)</f>
        <v>1.75</v>
      </c>
      <c r="AU28" s="178" t="str">
        <f>'DATA SISWA'!AU25</f>
        <v>B</v>
      </c>
      <c r="AV28" s="120">
        <f>IF(AU28=$AU$16,'DATA GURU'!$C$30,0)</f>
        <v>1.75</v>
      </c>
      <c r="AW28" s="178" t="str">
        <f>'DATA SISWA'!AW25</f>
        <v>B</v>
      </c>
      <c r="AX28" s="121">
        <f>IF(AW28=$AW$16,'DATA GURU'!$C$30,0)</f>
        <v>1.75</v>
      </c>
      <c r="AY28" s="178" t="str">
        <f>'DATA SISWA'!AY25</f>
        <v>C</v>
      </c>
      <c r="AZ28" s="120">
        <f>IF(AY28=$AY$16,'DATA GURU'!$C$30,0)</f>
        <v>1.75</v>
      </c>
      <c r="BA28" s="178" t="str">
        <f>'DATA SISWA'!BA25</f>
        <v>C</v>
      </c>
      <c r="BB28" s="121">
        <f>IF(BA28=$BA$16,'DATA GURU'!$C$30,0)</f>
        <v>1.75</v>
      </c>
      <c r="BC28" s="178" t="str">
        <f>'DATA SISWA'!BC25</f>
        <v>B</v>
      </c>
      <c r="BD28" s="120">
        <f>IF(BC28=$BC$16,'DATA GURU'!$C$30,0)</f>
        <v>1.75</v>
      </c>
      <c r="BE28" s="178" t="str">
        <f>'DATA SISWA'!BE25</f>
        <v>D</v>
      </c>
      <c r="BF28" s="121">
        <f>IF(BE28=$BE$16,'DATA GURU'!$C$30,0)</f>
        <v>0</v>
      </c>
      <c r="BG28" s="178" t="str">
        <f>'DATA SISWA'!BG25</f>
        <v>D</v>
      </c>
      <c r="BH28" s="120">
        <f>IF(BG28=$BG$16,'DATA GURU'!$C$30,0)</f>
        <v>1.75</v>
      </c>
      <c r="BI28" s="178" t="str">
        <f>'DATA SISWA'!BI25</f>
        <v>A</v>
      </c>
      <c r="BJ28" s="121">
        <f>IF(BI28=$BI$16,'DATA GURU'!$C$30,0)</f>
        <v>1.75</v>
      </c>
      <c r="BK28" s="178" t="str">
        <f>'DATA SISWA'!BK25</f>
        <v>B</v>
      </c>
      <c r="BL28" s="120">
        <f>IF(BK28=$BK$16,'DATA GURU'!$C$30,0)</f>
        <v>0</v>
      </c>
      <c r="BM28" s="178" t="str">
        <f>'DATA SISWA'!BM25</f>
        <v>E</v>
      </c>
      <c r="BN28" s="121">
        <f>IF(BM28=$BM$16,'DATA GURU'!$C$30,0)</f>
        <v>0</v>
      </c>
      <c r="BO28" s="178" t="str">
        <f>'DATA SISWA'!BO25</f>
        <v>E</v>
      </c>
      <c r="BP28" s="120">
        <f>IF(BO28=$BO$16,'DATA GURU'!$C$30,0)</f>
        <v>0</v>
      </c>
      <c r="BQ28" s="178" t="str">
        <f>'DATA SISWA'!BQ25</f>
        <v>E</v>
      </c>
      <c r="BR28" s="121">
        <f>IF(BQ28=$BQ$16,'DATA GURU'!$C$30,0)</f>
        <v>1.75</v>
      </c>
      <c r="BS28" s="178" t="str">
        <f>'DATA SISWA'!BS25</f>
        <v>E</v>
      </c>
      <c r="BT28" s="120">
        <f>IF(BS28=$BS$16,'DATA GURU'!$C$30,0)</f>
        <v>1.75</v>
      </c>
      <c r="BU28" s="178" t="str">
        <f>'DATA SISWA'!BU25</f>
        <v>C</v>
      </c>
      <c r="BV28" s="121">
        <f>IF(BU28=$BU$16,'DATA GURU'!$C$30,0)</f>
        <v>0</v>
      </c>
      <c r="BW28" s="178" t="str">
        <f>'DATA SISWA'!BW25</f>
        <v>X</v>
      </c>
      <c r="BX28" s="120">
        <f>IF(BW28=$BW$16,'DATA GURU'!$C$30,0)</f>
        <v>0</v>
      </c>
      <c r="BY28" s="178" t="str">
        <f>'DATA SISWA'!BY25</f>
        <v>E</v>
      </c>
      <c r="BZ28" s="121">
        <f>IF(BY28=$BY$16,'DATA GURU'!$C$30,0)</f>
        <v>0</v>
      </c>
      <c r="CA28" s="178" t="str">
        <f>'DATA SISWA'!CA25</f>
        <v>C</v>
      </c>
      <c r="CB28" s="120">
        <f>IF(CA28=$CA$16,'DATA GURU'!$C$30,0)</f>
        <v>1.75</v>
      </c>
      <c r="CC28" s="178" t="str">
        <f>'DATA SISWA'!CC25</f>
        <v>A</v>
      </c>
      <c r="CD28" s="121">
        <f>IF(CC28=$CC$16,'DATA GURU'!$C$30,0)</f>
        <v>1.75</v>
      </c>
      <c r="CE28" s="178" t="str">
        <f>'DATA SISWA'!CE25</f>
        <v>B</v>
      </c>
      <c r="CF28" s="120">
        <f>IF(CE28=$CE$16,'DATA GURU'!$C$30,0)</f>
        <v>1.75</v>
      </c>
      <c r="CG28" s="178" t="str">
        <f>'DATA SISWA'!CG25</f>
        <v>E</v>
      </c>
      <c r="CH28" s="121">
        <f>IF(CG28=$CG$16,'DATA GURU'!$C$30,0)</f>
        <v>0</v>
      </c>
      <c r="CI28" s="52">
        <f>'DATA SISWA'!CI25</f>
        <v>3</v>
      </c>
      <c r="CJ28" s="52">
        <f>'DATA SISWA'!CJ25</f>
        <v>6</v>
      </c>
      <c r="CK28" s="52">
        <f>'DATA SISWA'!CK25</f>
        <v>3</v>
      </c>
      <c r="CL28" s="52">
        <f>'DATA SISWA'!CL25</f>
        <v>1</v>
      </c>
      <c r="CM28" s="52">
        <f>'DATA SISWA'!CM25</f>
        <v>4</v>
      </c>
      <c r="CN28" s="63">
        <f>'DATA SISWA'!CN25</f>
        <v>23</v>
      </c>
      <c r="CO28" s="63">
        <f>'DATA SISWA'!CO25</f>
        <v>17</v>
      </c>
      <c r="CP28" s="63">
        <f>'DATA SISWA'!CP25</f>
        <v>17</v>
      </c>
      <c r="CQ28" s="38">
        <f>'DATA SISWA'!CQ25</f>
        <v>57.25</v>
      </c>
      <c r="CR28" s="39">
        <f t="shared" si="1"/>
        <v>57.25</v>
      </c>
      <c r="CS28" s="161" t="str">
        <f t="shared" si="7"/>
        <v>v</v>
      </c>
      <c r="CT28" s="161" t="str">
        <f t="shared" si="8"/>
        <v>-</v>
      </c>
      <c r="CU28" s="162" t="str">
        <f t="shared" si="9"/>
        <v>Tuntas</v>
      </c>
      <c r="CX28" s="37">
        <v>11</v>
      </c>
      <c r="CY28" s="114" t="str">
        <f t="shared" si="6"/>
        <v>M. SAYUTI</v>
      </c>
      <c r="CZ28" s="157" t="s">
        <v>44</v>
      </c>
      <c r="DA28" s="37" t="s">
        <v>45</v>
      </c>
      <c r="DB28" s="37" t="s">
        <v>46</v>
      </c>
      <c r="DC28" s="37" t="s">
        <v>47</v>
      </c>
      <c r="DG28" s="29"/>
      <c r="DH28" s="30"/>
      <c r="DI28" s="29"/>
      <c r="DJ28" s="29"/>
      <c r="DK28" s="29"/>
      <c r="DL28" s="29"/>
    </row>
    <row r="29" spans="1:116" x14ac:dyDescent="0.25">
      <c r="A29" s="53">
        <v>11</v>
      </c>
      <c r="B29" s="110" t="str">
        <f>'DATA SISWA'!C26</f>
        <v>06-</v>
      </c>
      <c r="C29" s="77" t="str">
        <f>'DATA SISWA'!D26</f>
        <v>005-</v>
      </c>
      <c r="D29" s="77" t="str">
        <f>'DATA SISWA'!E26</f>
        <v>104-</v>
      </c>
      <c r="E29" s="111">
        <f>'DATA SISWA'!F26</f>
        <v>9</v>
      </c>
      <c r="F29" s="62" t="str">
        <f>'DATA SISWA'!B26</f>
        <v>M. LUKMANUL HAKIM</v>
      </c>
      <c r="G29" s="119" t="str">
        <f>'DATA SISWA'!G26</f>
        <v>E</v>
      </c>
      <c r="H29" s="120">
        <f>IF(G29=$G$16,'DATA GURU'!$C$30,0)</f>
        <v>0</v>
      </c>
      <c r="I29" s="119" t="str">
        <f>'DATA SISWA'!I26</f>
        <v>E</v>
      </c>
      <c r="J29" s="120">
        <f>IF(I29=$I$16,'DATA GURU'!$C$30,0)</f>
        <v>1.75</v>
      </c>
      <c r="K29" s="119" t="str">
        <f>'DATA SISWA'!K26</f>
        <v>E</v>
      </c>
      <c r="L29" s="120">
        <f>IF(K29=$K$16,'DATA GURU'!$C$30,0)</f>
        <v>0</v>
      </c>
      <c r="M29" s="119" t="str">
        <f>'DATA SISWA'!M26</f>
        <v>A</v>
      </c>
      <c r="N29" s="120">
        <f>IF(M29=$M$16,'DATA GURU'!$C$30,0)</f>
        <v>1.75</v>
      </c>
      <c r="O29" s="119" t="str">
        <f>'DATA SISWA'!O26</f>
        <v>E</v>
      </c>
      <c r="P29" s="120">
        <f>IF(O29=$O$16,'DATA GURU'!$C$30,0)</f>
        <v>0</v>
      </c>
      <c r="Q29" s="119" t="str">
        <f>'DATA SISWA'!Q26</f>
        <v>B</v>
      </c>
      <c r="R29" s="120">
        <f>IF(Q29=$Q$16,'DATA GURU'!$C$30,0)</f>
        <v>0</v>
      </c>
      <c r="S29" s="119" t="str">
        <f>'DATA SISWA'!S26</f>
        <v>A</v>
      </c>
      <c r="T29" s="120">
        <f>IF(S29=$S$16,'DATA GURU'!$C$30,0)</f>
        <v>0</v>
      </c>
      <c r="U29" s="119" t="str">
        <f>'DATA SISWA'!U26</f>
        <v>E</v>
      </c>
      <c r="V29" s="120">
        <f>IF(U29=$U$16,'DATA GURU'!$C$30,0)</f>
        <v>0</v>
      </c>
      <c r="W29" s="119" t="str">
        <f>'DATA SISWA'!W26</f>
        <v>A</v>
      </c>
      <c r="X29" s="120">
        <f>IF(W29=$W$16,'DATA GURU'!$C$30,0)</f>
        <v>0</v>
      </c>
      <c r="Y29" s="119" t="str">
        <f>'DATA SISWA'!Y26</f>
        <v>A</v>
      </c>
      <c r="Z29" s="120">
        <f>IF(Y29=$Y$16,'DATA GURU'!$C$30,0)</f>
        <v>0</v>
      </c>
      <c r="AA29" s="119" t="str">
        <f>'DATA SISWA'!AA26</f>
        <v>E</v>
      </c>
      <c r="AB29" s="120">
        <f>IF(AA29=$AA$16,'DATA GURU'!$C$30,0)</f>
        <v>1.75</v>
      </c>
      <c r="AC29" s="178" t="str">
        <f>'DATA SISWA'!AC26</f>
        <v>C</v>
      </c>
      <c r="AD29" s="121">
        <f>IF(AC29=$AC$16,'DATA GURU'!$C$30,0)</f>
        <v>0</v>
      </c>
      <c r="AE29" s="178" t="str">
        <f>'DATA SISWA'!AE26</f>
        <v>C</v>
      </c>
      <c r="AF29" s="120">
        <f>IF(AE29=$AE$16,'DATA GURU'!$C$30,0)</f>
        <v>0</v>
      </c>
      <c r="AG29" s="178" t="str">
        <f>'DATA SISWA'!AG26</f>
        <v>A</v>
      </c>
      <c r="AH29" s="121">
        <f>IF(AG29=$AG$16,'DATA GURU'!$C$30,0)</f>
        <v>1.75</v>
      </c>
      <c r="AI29" s="178" t="str">
        <f>'DATA SISWA'!AI26</f>
        <v>B</v>
      </c>
      <c r="AJ29" s="120">
        <f>IF(AI29=$AI$16,'DATA GURU'!$C$30,0)</f>
        <v>0</v>
      </c>
      <c r="AK29" s="178" t="str">
        <f>'DATA SISWA'!AK26</f>
        <v>C</v>
      </c>
      <c r="AL29" s="121">
        <f>IF(AK29=$AK$16,'DATA GURU'!$C$30,0)</f>
        <v>1.75</v>
      </c>
      <c r="AM29" s="178" t="str">
        <f>'DATA SISWA'!AM26</f>
        <v>B</v>
      </c>
      <c r="AN29" s="120">
        <f>IF(AM29=$AM$16,'DATA GURU'!$C$30,0)</f>
        <v>1.75</v>
      </c>
      <c r="AO29" s="178" t="str">
        <f>'DATA SISWA'!AO26</f>
        <v>B</v>
      </c>
      <c r="AP29" s="121">
        <f>IF(AO29=$AO$16,'DATA GURU'!$C$30,0)</f>
        <v>0</v>
      </c>
      <c r="AQ29" s="178" t="str">
        <f>'DATA SISWA'!AQ26</f>
        <v>B</v>
      </c>
      <c r="AR29" s="120">
        <f>IF(AQ29=$AQ$16,'DATA GURU'!$C$30,0)</f>
        <v>1.75</v>
      </c>
      <c r="AS29" s="178" t="str">
        <f>'DATA SISWA'!AS26</f>
        <v>D</v>
      </c>
      <c r="AT29" s="121">
        <f>IF(AS29=$AS$16,'DATA GURU'!$C$30,0)</f>
        <v>0</v>
      </c>
      <c r="AU29" s="178" t="str">
        <f>'DATA SISWA'!AU26</f>
        <v>D</v>
      </c>
      <c r="AV29" s="120">
        <f>IF(AU29=$AU$16,'DATA GURU'!$C$30,0)</f>
        <v>0</v>
      </c>
      <c r="AW29" s="178" t="str">
        <f>'DATA SISWA'!AW26</f>
        <v>B</v>
      </c>
      <c r="AX29" s="121">
        <f>IF(AW29=$AW$16,'DATA GURU'!$C$30,0)</f>
        <v>1.75</v>
      </c>
      <c r="AY29" s="178" t="str">
        <f>'DATA SISWA'!AY26</f>
        <v>C</v>
      </c>
      <c r="AZ29" s="120">
        <f>IF(AY29=$AY$16,'DATA GURU'!$C$30,0)</f>
        <v>1.75</v>
      </c>
      <c r="BA29" s="178" t="str">
        <f>'DATA SISWA'!BA26</f>
        <v>C</v>
      </c>
      <c r="BB29" s="121">
        <f>IF(BA29=$BA$16,'DATA GURU'!$C$30,0)</f>
        <v>1.75</v>
      </c>
      <c r="BC29" s="178" t="str">
        <f>'DATA SISWA'!BC26</f>
        <v>E</v>
      </c>
      <c r="BD29" s="120">
        <f>IF(BC29=$BC$16,'DATA GURU'!$C$30,0)</f>
        <v>0</v>
      </c>
      <c r="BE29" s="178" t="str">
        <f>'DATA SISWA'!BE26</f>
        <v>C</v>
      </c>
      <c r="BF29" s="121">
        <f>IF(BE29=$BE$16,'DATA GURU'!$C$30,0)</f>
        <v>1.75</v>
      </c>
      <c r="BG29" s="178" t="str">
        <f>'DATA SISWA'!BG26</f>
        <v>D</v>
      </c>
      <c r="BH29" s="120">
        <f>IF(BG29=$BG$16,'DATA GURU'!$C$30,0)</f>
        <v>1.75</v>
      </c>
      <c r="BI29" s="178" t="str">
        <f>'DATA SISWA'!BI26</f>
        <v>D</v>
      </c>
      <c r="BJ29" s="121">
        <f>IF(BI29=$BI$16,'DATA GURU'!$C$30,0)</f>
        <v>0</v>
      </c>
      <c r="BK29" s="178" t="str">
        <f>'DATA SISWA'!BK26</f>
        <v>C</v>
      </c>
      <c r="BL29" s="120">
        <f>IF(BK29=$BK$16,'DATA GURU'!$C$30,0)</f>
        <v>0</v>
      </c>
      <c r="BM29" s="178" t="str">
        <f>'DATA SISWA'!BM26</f>
        <v>C</v>
      </c>
      <c r="BN29" s="121">
        <f>IF(BM29=$BM$16,'DATA GURU'!$C$30,0)</f>
        <v>1.75</v>
      </c>
      <c r="BO29" s="178" t="str">
        <f>'DATA SISWA'!BO26</f>
        <v>B</v>
      </c>
      <c r="BP29" s="120">
        <f>IF(BO29=$BO$16,'DATA GURU'!$C$30,0)</f>
        <v>1.75</v>
      </c>
      <c r="BQ29" s="178" t="str">
        <f>'DATA SISWA'!BQ26</f>
        <v>B</v>
      </c>
      <c r="BR29" s="121">
        <f>IF(BQ29=$BQ$16,'DATA GURU'!$C$30,0)</f>
        <v>0</v>
      </c>
      <c r="BS29" s="178" t="str">
        <f>'DATA SISWA'!BS26</f>
        <v>E</v>
      </c>
      <c r="BT29" s="120">
        <f>IF(BS29=$BS$16,'DATA GURU'!$C$30,0)</f>
        <v>1.75</v>
      </c>
      <c r="BU29" s="178" t="str">
        <f>'DATA SISWA'!BU26</f>
        <v>B</v>
      </c>
      <c r="BV29" s="121">
        <f>IF(BU29=$BU$16,'DATA GURU'!$C$30,0)</f>
        <v>1.75</v>
      </c>
      <c r="BW29" s="178" t="str">
        <f>'DATA SISWA'!BW26</f>
        <v>A</v>
      </c>
      <c r="BX29" s="120">
        <f>IF(BW29=$BW$16,'DATA GURU'!$C$30,0)</f>
        <v>0</v>
      </c>
      <c r="BY29" s="178" t="str">
        <f>'DATA SISWA'!BY26</f>
        <v>A</v>
      </c>
      <c r="BZ29" s="121">
        <f>IF(BY29=$BY$16,'DATA GURU'!$C$30,0)</f>
        <v>1.75</v>
      </c>
      <c r="CA29" s="178" t="str">
        <f>'DATA SISWA'!CA26</f>
        <v>D</v>
      </c>
      <c r="CB29" s="120">
        <f>IF(CA29=$CA$16,'DATA GURU'!$C$30,0)</f>
        <v>0</v>
      </c>
      <c r="CC29" s="178" t="str">
        <f>'DATA SISWA'!CC26</f>
        <v>C</v>
      </c>
      <c r="CD29" s="121">
        <f>IF(CC29=$CC$16,'DATA GURU'!$C$30,0)</f>
        <v>0</v>
      </c>
      <c r="CE29" s="178" t="str">
        <f>'DATA SISWA'!CE26</f>
        <v>A</v>
      </c>
      <c r="CF29" s="120">
        <f>IF(CE29=$CE$16,'DATA GURU'!$C$30,0)</f>
        <v>0</v>
      </c>
      <c r="CG29" s="178" t="str">
        <f>'DATA SISWA'!CG26</f>
        <v>A</v>
      </c>
      <c r="CH29" s="121">
        <f>IF(CG29=$CG$16,'DATA GURU'!$C$30,0)</f>
        <v>0</v>
      </c>
      <c r="CI29" s="52">
        <f>'DATA SISWA'!CI26</f>
        <v>3</v>
      </c>
      <c r="CJ29" s="52">
        <f>'DATA SISWA'!CJ26</f>
        <v>3</v>
      </c>
      <c r="CK29" s="52">
        <f>'DATA SISWA'!CK26</f>
        <v>3</v>
      </c>
      <c r="CL29" s="52">
        <f>'DATA SISWA'!CL26</f>
        <v>1</v>
      </c>
      <c r="CM29" s="52">
        <f>'DATA SISWA'!CM26</f>
        <v>4</v>
      </c>
      <c r="CN29" s="63">
        <f>'DATA SISWA'!CN26</f>
        <v>17</v>
      </c>
      <c r="CO29" s="63">
        <f>'DATA SISWA'!CO26</f>
        <v>23</v>
      </c>
      <c r="CP29" s="63">
        <f>'DATA SISWA'!CP26</f>
        <v>14</v>
      </c>
      <c r="CQ29" s="38">
        <f>'DATA SISWA'!CQ26</f>
        <v>43.75</v>
      </c>
      <c r="CR29" s="39">
        <f t="shared" si="1"/>
        <v>43.75</v>
      </c>
      <c r="CS29" s="161" t="str">
        <f t="shared" si="7"/>
        <v>-</v>
      </c>
      <c r="CT29" s="161" t="str">
        <f t="shared" si="8"/>
        <v>v</v>
      </c>
      <c r="CU29" s="162" t="str">
        <f t="shared" si="9"/>
        <v>Remedial</v>
      </c>
      <c r="CX29" s="37">
        <v>12</v>
      </c>
      <c r="CY29" s="114" t="str">
        <f t="shared" si="6"/>
        <v>MUHAMMAD AIDIL FITRA</v>
      </c>
      <c r="CZ29" s="157" t="s">
        <v>44</v>
      </c>
      <c r="DA29" s="37" t="s">
        <v>45</v>
      </c>
      <c r="DB29" s="37" t="s">
        <v>46</v>
      </c>
      <c r="DC29" s="37" t="s">
        <v>47</v>
      </c>
      <c r="DG29" s="44" t="s">
        <v>130</v>
      </c>
      <c r="DI29" s="181"/>
      <c r="DJ29" s="181"/>
      <c r="DK29" s="34" t="str">
        <f>'DATA GURU'!C28</f>
        <v>Kuala Tungkal, Maret 2019</v>
      </c>
      <c r="DL29" s="31"/>
    </row>
    <row r="30" spans="1:116" x14ac:dyDescent="0.25">
      <c r="A30" s="54">
        <v>12</v>
      </c>
      <c r="B30" s="110" t="str">
        <f>'DATA SISWA'!C27</f>
        <v>06-</v>
      </c>
      <c r="C30" s="77" t="str">
        <f>'DATA SISWA'!D27</f>
        <v>005-</v>
      </c>
      <c r="D30" s="77" t="str">
        <f>'DATA SISWA'!E27</f>
        <v>105-</v>
      </c>
      <c r="E30" s="111">
        <f>'DATA SISWA'!F27</f>
        <v>8</v>
      </c>
      <c r="F30" s="62" t="str">
        <f>'DATA SISWA'!B27</f>
        <v>M. REZA APRIANDI</v>
      </c>
      <c r="G30" s="119" t="str">
        <f>'DATA SISWA'!G27</f>
        <v>E</v>
      </c>
      <c r="H30" s="120">
        <f>IF(G30=$G$16,'DATA GURU'!$C$30,0)</f>
        <v>0</v>
      </c>
      <c r="I30" s="119" t="str">
        <f>'DATA SISWA'!I27</f>
        <v>E</v>
      </c>
      <c r="J30" s="120">
        <f>IF(I30=$I$16,'DATA GURU'!$C$30,0)</f>
        <v>1.75</v>
      </c>
      <c r="K30" s="119" t="str">
        <f>'DATA SISWA'!K27</f>
        <v>E</v>
      </c>
      <c r="L30" s="120">
        <f>IF(K30=$K$16,'DATA GURU'!$C$30,0)</f>
        <v>0</v>
      </c>
      <c r="M30" s="119" t="str">
        <f>'DATA SISWA'!M27</f>
        <v>A</v>
      </c>
      <c r="N30" s="120">
        <f>IF(M30=$M$16,'DATA GURU'!$C$30,0)</f>
        <v>1.75</v>
      </c>
      <c r="O30" s="119" t="str">
        <f>'DATA SISWA'!O27</f>
        <v>E</v>
      </c>
      <c r="P30" s="120">
        <f>IF(O30=$O$16,'DATA GURU'!$C$30,0)</f>
        <v>0</v>
      </c>
      <c r="Q30" s="119" t="str">
        <f>'DATA SISWA'!Q27</f>
        <v>B</v>
      </c>
      <c r="R30" s="120">
        <f>IF(Q30=$Q$16,'DATA GURU'!$C$30,0)</f>
        <v>0</v>
      </c>
      <c r="S30" s="119" t="str">
        <f>'DATA SISWA'!S27</f>
        <v>A</v>
      </c>
      <c r="T30" s="120">
        <f>IF(S30=$S$16,'DATA GURU'!$C$30,0)</f>
        <v>0</v>
      </c>
      <c r="U30" s="119" t="str">
        <f>'DATA SISWA'!U27</f>
        <v>E</v>
      </c>
      <c r="V30" s="120">
        <f>IF(U30=$U$16,'DATA GURU'!$C$30,0)</f>
        <v>0</v>
      </c>
      <c r="W30" s="119" t="str">
        <f>'DATA SISWA'!W27</f>
        <v>A</v>
      </c>
      <c r="X30" s="120">
        <f>IF(W30=$W$16,'DATA GURU'!$C$30,0)</f>
        <v>0</v>
      </c>
      <c r="Y30" s="119" t="str">
        <f>'DATA SISWA'!Y27</f>
        <v>C</v>
      </c>
      <c r="Z30" s="120">
        <f>IF(Y30=$Y$16,'DATA GURU'!$C$30,0)</f>
        <v>1.75</v>
      </c>
      <c r="AA30" s="119" t="str">
        <f>'DATA SISWA'!AA27</f>
        <v>E</v>
      </c>
      <c r="AB30" s="120">
        <f>IF(AA30=$AA$16,'DATA GURU'!$C$30,0)</f>
        <v>1.75</v>
      </c>
      <c r="AC30" s="178" t="str">
        <f>'DATA SISWA'!AC27</f>
        <v>A</v>
      </c>
      <c r="AD30" s="121">
        <f>IF(AC30=$AC$16,'DATA GURU'!$C$30,0)</f>
        <v>1.75</v>
      </c>
      <c r="AE30" s="178" t="str">
        <f>'DATA SISWA'!AE27</f>
        <v>A</v>
      </c>
      <c r="AF30" s="120">
        <f>IF(AE30=$AE$16,'DATA GURU'!$C$30,0)</f>
        <v>0</v>
      </c>
      <c r="AG30" s="178" t="str">
        <f>'DATA SISWA'!AG27</f>
        <v>A</v>
      </c>
      <c r="AH30" s="121">
        <f>IF(AG30=$AG$16,'DATA GURU'!$C$30,0)</f>
        <v>1.75</v>
      </c>
      <c r="AI30" s="178" t="str">
        <f>'DATA SISWA'!AI27</f>
        <v>B</v>
      </c>
      <c r="AJ30" s="120">
        <f>IF(AI30=$AI$16,'DATA GURU'!$C$30,0)</f>
        <v>0</v>
      </c>
      <c r="AK30" s="178" t="str">
        <f>'DATA SISWA'!AK27</f>
        <v>C</v>
      </c>
      <c r="AL30" s="121">
        <f>IF(AK30=$AK$16,'DATA GURU'!$C$30,0)</f>
        <v>1.75</v>
      </c>
      <c r="AM30" s="178" t="str">
        <f>'DATA SISWA'!AM27</f>
        <v>B</v>
      </c>
      <c r="AN30" s="120">
        <f>IF(AM30=$AM$16,'DATA GURU'!$C$30,0)</f>
        <v>1.75</v>
      </c>
      <c r="AO30" s="178" t="str">
        <f>'DATA SISWA'!AO27</f>
        <v>B</v>
      </c>
      <c r="AP30" s="121">
        <f>IF(AO30=$AO$16,'DATA GURU'!$C$30,0)</f>
        <v>0</v>
      </c>
      <c r="AQ30" s="178" t="str">
        <f>'DATA SISWA'!AQ27</f>
        <v>B</v>
      </c>
      <c r="AR30" s="120">
        <f>IF(AQ30=$AQ$16,'DATA GURU'!$C$30,0)</f>
        <v>1.75</v>
      </c>
      <c r="AS30" s="178" t="str">
        <f>'DATA SISWA'!AS27</f>
        <v>D</v>
      </c>
      <c r="AT30" s="121">
        <f>IF(AS30=$AS$16,'DATA GURU'!$C$30,0)</f>
        <v>0</v>
      </c>
      <c r="AU30" s="178" t="str">
        <f>'DATA SISWA'!AU27</f>
        <v>C</v>
      </c>
      <c r="AV30" s="120">
        <f>IF(AU30=$AU$16,'DATA GURU'!$C$30,0)</f>
        <v>0</v>
      </c>
      <c r="AW30" s="178" t="str">
        <f>'DATA SISWA'!AW27</f>
        <v>B</v>
      </c>
      <c r="AX30" s="121">
        <f>IF(AW30=$AW$16,'DATA GURU'!$C$30,0)</f>
        <v>1.75</v>
      </c>
      <c r="AY30" s="178" t="str">
        <f>'DATA SISWA'!AY27</f>
        <v>E</v>
      </c>
      <c r="AZ30" s="120">
        <f>IF(AY30=$AY$16,'DATA GURU'!$C$30,0)</f>
        <v>0</v>
      </c>
      <c r="BA30" s="178" t="str">
        <f>'DATA SISWA'!BA27</f>
        <v>B</v>
      </c>
      <c r="BB30" s="121">
        <f>IF(BA30=$BA$16,'DATA GURU'!$C$30,0)</f>
        <v>0</v>
      </c>
      <c r="BC30" s="178" t="str">
        <f>'DATA SISWA'!BC27</f>
        <v>E</v>
      </c>
      <c r="BD30" s="120">
        <f>IF(BC30=$BC$16,'DATA GURU'!$C$30,0)</f>
        <v>0</v>
      </c>
      <c r="BE30" s="178" t="str">
        <f>'DATA SISWA'!BE27</f>
        <v>C</v>
      </c>
      <c r="BF30" s="121">
        <f>IF(BE30=$BE$16,'DATA GURU'!$C$30,0)</f>
        <v>1.75</v>
      </c>
      <c r="BG30" s="178" t="str">
        <f>'DATA SISWA'!BG27</f>
        <v>D</v>
      </c>
      <c r="BH30" s="120">
        <f>IF(BG30=$BG$16,'DATA GURU'!$C$30,0)</f>
        <v>1.75</v>
      </c>
      <c r="BI30" s="178" t="str">
        <f>'DATA SISWA'!BI27</f>
        <v>D</v>
      </c>
      <c r="BJ30" s="121">
        <f>IF(BI30=$BI$16,'DATA GURU'!$C$30,0)</f>
        <v>0</v>
      </c>
      <c r="BK30" s="178" t="str">
        <f>'DATA SISWA'!BK27</f>
        <v>E</v>
      </c>
      <c r="BL30" s="120">
        <f>IF(BK30=$BK$16,'DATA GURU'!$C$30,0)</f>
        <v>1.75</v>
      </c>
      <c r="BM30" s="178" t="str">
        <f>'DATA SISWA'!BM27</f>
        <v>D</v>
      </c>
      <c r="BN30" s="121">
        <f>IF(BM30=$BM$16,'DATA GURU'!$C$30,0)</f>
        <v>0</v>
      </c>
      <c r="BO30" s="178" t="str">
        <f>'DATA SISWA'!BO27</f>
        <v>C</v>
      </c>
      <c r="BP30" s="120">
        <f>IF(BO30=$BO$16,'DATA GURU'!$C$30,0)</f>
        <v>0</v>
      </c>
      <c r="BQ30" s="178" t="str">
        <f>'DATA SISWA'!BQ27</f>
        <v>B</v>
      </c>
      <c r="BR30" s="121">
        <f>IF(BQ30=$BQ$16,'DATA GURU'!$C$30,0)</f>
        <v>0</v>
      </c>
      <c r="BS30" s="178" t="str">
        <f>'DATA SISWA'!BS27</f>
        <v>E</v>
      </c>
      <c r="BT30" s="120">
        <f>IF(BS30=$BS$16,'DATA GURU'!$C$30,0)</f>
        <v>1.75</v>
      </c>
      <c r="BU30" s="178" t="str">
        <f>'DATA SISWA'!BU27</f>
        <v>B</v>
      </c>
      <c r="BV30" s="121">
        <f>IF(BU30=$BU$16,'DATA GURU'!$C$30,0)</f>
        <v>1.75</v>
      </c>
      <c r="BW30" s="178" t="str">
        <f>'DATA SISWA'!BW27</f>
        <v>D</v>
      </c>
      <c r="BX30" s="120">
        <f>IF(BW30=$BW$16,'DATA GURU'!$C$30,0)</f>
        <v>1.75</v>
      </c>
      <c r="BY30" s="178" t="str">
        <f>'DATA SISWA'!BY27</f>
        <v>E</v>
      </c>
      <c r="BZ30" s="121">
        <f>IF(BY30=$BY$16,'DATA GURU'!$C$30,0)</f>
        <v>0</v>
      </c>
      <c r="CA30" s="178" t="str">
        <f>'DATA SISWA'!CA27</f>
        <v>X</v>
      </c>
      <c r="CB30" s="120">
        <f>IF(CA30=$CA$16,'DATA GURU'!$C$30,0)</f>
        <v>0</v>
      </c>
      <c r="CC30" s="178" t="str">
        <f>'DATA SISWA'!CC27</f>
        <v>C</v>
      </c>
      <c r="CD30" s="121">
        <f>IF(CC30=$CC$16,'DATA GURU'!$C$30,0)</f>
        <v>0</v>
      </c>
      <c r="CE30" s="178" t="str">
        <f>'DATA SISWA'!CE27</f>
        <v>B</v>
      </c>
      <c r="CF30" s="120">
        <f>IF(CE30=$CE$16,'DATA GURU'!$C$30,0)</f>
        <v>1.75</v>
      </c>
      <c r="CG30" s="178" t="str">
        <f>'DATA SISWA'!CG27</f>
        <v>A</v>
      </c>
      <c r="CH30" s="121">
        <f>IF(CG30=$CG$16,'DATA GURU'!$C$30,0)</f>
        <v>0</v>
      </c>
      <c r="CI30" s="52">
        <f>'DATA SISWA'!CI27</f>
        <v>0</v>
      </c>
      <c r="CJ30" s="52">
        <f>'DATA SISWA'!CJ27</f>
        <v>5</v>
      </c>
      <c r="CK30" s="52">
        <f>'DATA SISWA'!CK27</f>
        <v>0</v>
      </c>
      <c r="CL30" s="52">
        <f>'DATA SISWA'!CL27</f>
        <v>0</v>
      </c>
      <c r="CM30" s="52">
        <f>'DATA SISWA'!CM27</f>
        <v>3</v>
      </c>
      <c r="CN30" s="63">
        <f>'DATA SISWA'!CN27</f>
        <v>17</v>
      </c>
      <c r="CO30" s="63">
        <f>'DATA SISWA'!CO27</f>
        <v>23</v>
      </c>
      <c r="CP30" s="63">
        <f>'DATA SISWA'!CP27</f>
        <v>8</v>
      </c>
      <c r="CQ30" s="38">
        <f>'DATA SISWA'!CQ27</f>
        <v>37.75</v>
      </c>
      <c r="CR30" s="39">
        <f t="shared" si="1"/>
        <v>37.75</v>
      </c>
      <c r="CS30" s="161" t="str">
        <f t="shared" si="7"/>
        <v>-</v>
      </c>
      <c r="CT30" s="161" t="str">
        <f t="shared" si="8"/>
        <v>v</v>
      </c>
      <c r="CU30" s="162" t="str">
        <f t="shared" si="9"/>
        <v>Remedial</v>
      </c>
      <c r="CX30" s="37">
        <v>13</v>
      </c>
      <c r="CY30" s="114" t="str">
        <f t="shared" si="6"/>
        <v>MUHAMMAD ZULKIFLI</v>
      </c>
      <c r="CZ30" s="157" t="s">
        <v>44</v>
      </c>
      <c r="DA30" s="37" t="s">
        <v>45</v>
      </c>
      <c r="DB30" s="37" t="s">
        <v>46</v>
      </c>
      <c r="DC30" s="37" t="s">
        <v>47</v>
      </c>
      <c r="DG30" s="44" t="s">
        <v>129</v>
      </c>
      <c r="DI30" s="181"/>
      <c r="DJ30" s="181"/>
      <c r="DK30" s="34"/>
      <c r="DL30" s="31"/>
    </row>
    <row r="31" spans="1:116" x14ac:dyDescent="0.25">
      <c r="A31" s="53">
        <v>13</v>
      </c>
      <c r="B31" s="110" t="str">
        <f>'DATA SISWA'!C28</f>
        <v>06-</v>
      </c>
      <c r="C31" s="77" t="str">
        <f>'DATA SISWA'!D28</f>
        <v>005-</v>
      </c>
      <c r="D31" s="77" t="str">
        <f>'DATA SISWA'!E28</f>
        <v>106-</v>
      </c>
      <c r="E31" s="111">
        <f>'DATA SISWA'!F28</f>
        <v>7</v>
      </c>
      <c r="F31" s="62" t="str">
        <f>'DATA SISWA'!B28</f>
        <v>M. SAYUTI</v>
      </c>
      <c r="G31" s="119" t="str">
        <f>'DATA SISWA'!G28</f>
        <v>A</v>
      </c>
      <c r="H31" s="120">
        <f>IF(G31=$G$16,'DATA GURU'!$C$30,0)</f>
        <v>1.75</v>
      </c>
      <c r="I31" s="119" t="str">
        <f>'DATA SISWA'!I28</f>
        <v>B</v>
      </c>
      <c r="J31" s="120">
        <f>IF(I31=$I$16,'DATA GURU'!$C$30,0)</f>
        <v>0</v>
      </c>
      <c r="K31" s="119" t="str">
        <f>'DATA SISWA'!K28</f>
        <v>E</v>
      </c>
      <c r="L31" s="120">
        <f>IF(K31=$K$16,'DATA GURU'!$C$30,0)</f>
        <v>0</v>
      </c>
      <c r="M31" s="119" t="str">
        <f>'DATA SISWA'!M28</f>
        <v>C</v>
      </c>
      <c r="N31" s="120">
        <f>IF(M31=$M$16,'DATA GURU'!$C$30,0)</f>
        <v>0</v>
      </c>
      <c r="O31" s="119" t="str">
        <f>'DATA SISWA'!O28</f>
        <v>A</v>
      </c>
      <c r="P31" s="120">
        <f>IF(O31=$O$16,'DATA GURU'!$C$30,0)</f>
        <v>0</v>
      </c>
      <c r="Q31" s="119" t="str">
        <f>'DATA SISWA'!Q28</f>
        <v>A</v>
      </c>
      <c r="R31" s="120">
        <f>IF(Q31=$Q$16,'DATA GURU'!$C$30,0)</f>
        <v>1.75</v>
      </c>
      <c r="S31" s="119" t="str">
        <f>'DATA SISWA'!S28</f>
        <v>B</v>
      </c>
      <c r="T31" s="120">
        <f>IF(S31=$S$16,'DATA GURU'!$C$30,0)</f>
        <v>0</v>
      </c>
      <c r="U31" s="119" t="str">
        <f>'DATA SISWA'!U28</f>
        <v>C</v>
      </c>
      <c r="V31" s="120">
        <f>IF(U31=$U$16,'DATA GURU'!$C$30,0)</f>
        <v>0</v>
      </c>
      <c r="W31" s="119" t="str">
        <f>'DATA SISWA'!W28</f>
        <v>C</v>
      </c>
      <c r="X31" s="120">
        <f>IF(W31=$W$16,'DATA GURU'!$C$30,0)</f>
        <v>0</v>
      </c>
      <c r="Y31" s="119" t="str">
        <f>'DATA SISWA'!Y28</f>
        <v>B</v>
      </c>
      <c r="Z31" s="120">
        <f>IF(Y31=$Y$16,'DATA GURU'!$C$30,0)</f>
        <v>0</v>
      </c>
      <c r="AA31" s="119" t="str">
        <f>'DATA SISWA'!AA28</f>
        <v>D</v>
      </c>
      <c r="AB31" s="120">
        <f>IF(AA31=$AA$16,'DATA GURU'!$C$30,0)</f>
        <v>0</v>
      </c>
      <c r="AC31" s="178" t="str">
        <f>'DATA SISWA'!AC28</f>
        <v>D</v>
      </c>
      <c r="AD31" s="121">
        <f>IF(AC31=$AC$16,'DATA GURU'!$C$30,0)</f>
        <v>0</v>
      </c>
      <c r="AE31" s="178" t="str">
        <f>'DATA SISWA'!AE28</f>
        <v>E</v>
      </c>
      <c r="AF31" s="120">
        <f>IF(AE31=$AE$16,'DATA GURU'!$C$30,0)</f>
        <v>0</v>
      </c>
      <c r="AG31" s="178" t="str">
        <f>'DATA SISWA'!AG28</f>
        <v>A</v>
      </c>
      <c r="AH31" s="121">
        <f>IF(AG31=$AG$16,'DATA GURU'!$C$30,0)</f>
        <v>1.75</v>
      </c>
      <c r="AI31" s="178" t="str">
        <f>'DATA SISWA'!AI28</f>
        <v>E</v>
      </c>
      <c r="AJ31" s="120">
        <f>IF(AI31=$AI$16,'DATA GURU'!$C$30,0)</f>
        <v>0</v>
      </c>
      <c r="AK31" s="178" t="str">
        <f>'DATA SISWA'!AK28</f>
        <v>E</v>
      </c>
      <c r="AL31" s="121">
        <f>IF(AK31=$AK$16,'DATA GURU'!$C$30,0)</f>
        <v>0</v>
      </c>
      <c r="AM31" s="178" t="str">
        <f>'DATA SISWA'!AM28</f>
        <v>B</v>
      </c>
      <c r="AN31" s="120">
        <f>IF(AM31=$AM$16,'DATA GURU'!$C$30,0)</f>
        <v>1.75</v>
      </c>
      <c r="AO31" s="178" t="str">
        <f>'DATA SISWA'!AO28</f>
        <v>A</v>
      </c>
      <c r="AP31" s="121">
        <f>IF(AO31=$AO$16,'DATA GURU'!$C$30,0)</f>
        <v>0</v>
      </c>
      <c r="AQ31" s="178" t="str">
        <f>'DATA SISWA'!AQ28</f>
        <v>B</v>
      </c>
      <c r="AR31" s="120">
        <f>IF(AQ31=$AQ$16,'DATA GURU'!$C$30,0)</f>
        <v>1.75</v>
      </c>
      <c r="AS31" s="178" t="str">
        <f>'DATA SISWA'!AS28</f>
        <v>D</v>
      </c>
      <c r="AT31" s="121">
        <f>IF(AS31=$AS$16,'DATA GURU'!$C$30,0)</f>
        <v>0</v>
      </c>
      <c r="AU31" s="178" t="str">
        <f>'DATA SISWA'!AU28</f>
        <v>B</v>
      </c>
      <c r="AV31" s="120">
        <f>IF(AU31=$AU$16,'DATA GURU'!$C$30,0)</f>
        <v>1.75</v>
      </c>
      <c r="AW31" s="178" t="str">
        <f>'DATA SISWA'!AW28</f>
        <v>B</v>
      </c>
      <c r="AX31" s="121">
        <f>IF(AW31=$AW$16,'DATA GURU'!$C$30,0)</f>
        <v>1.75</v>
      </c>
      <c r="AY31" s="178" t="str">
        <f>'DATA SISWA'!AY28</f>
        <v>C</v>
      </c>
      <c r="AZ31" s="120">
        <f>IF(AY31=$AY$16,'DATA GURU'!$C$30,0)</f>
        <v>1.75</v>
      </c>
      <c r="BA31" s="178" t="str">
        <f>'DATA SISWA'!BA28</f>
        <v>C</v>
      </c>
      <c r="BB31" s="121">
        <f>IF(BA31=$BA$16,'DATA GURU'!$C$30,0)</f>
        <v>1.75</v>
      </c>
      <c r="BC31" s="178" t="str">
        <f>'DATA SISWA'!BC28</f>
        <v>B</v>
      </c>
      <c r="BD31" s="120">
        <f>IF(BC31=$BC$16,'DATA GURU'!$C$30,0)</f>
        <v>1.75</v>
      </c>
      <c r="BE31" s="178" t="str">
        <f>'DATA SISWA'!BE28</f>
        <v>B</v>
      </c>
      <c r="BF31" s="121">
        <f>IF(BE31=$BE$16,'DATA GURU'!$C$30,0)</f>
        <v>0</v>
      </c>
      <c r="BG31" s="178" t="str">
        <f>'DATA SISWA'!BG28</f>
        <v>A</v>
      </c>
      <c r="BH31" s="120">
        <f>IF(BG31=$BG$16,'DATA GURU'!$C$30,0)</f>
        <v>0</v>
      </c>
      <c r="BI31" s="178" t="str">
        <f>'DATA SISWA'!BI28</f>
        <v>D</v>
      </c>
      <c r="BJ31" s="121">
        <f>IF(BI31=$BI$16,'DATA GURU'!$C$30,0)</f>
        <v>0</v>
      </c>
      <c r="BK31" s="178" t="str">
        <f>'DATA SISWA'!BK28</f>
        <v>C</v>
      </c>
      <c r="BL31" s="120">
        <f>IF(BK31=$BK$16,'DATA GURU'!$C$30,0)</f>
        <v>0</v>
      </c>
      <c r="BM31" s="178" t="str">
        <f>'DATA SISWA'!BM28</f>
        <v>X</v>
      </c>
      <c r="BN31" s="121">
        <f>IF(BM31=$BM$16,'DATA GURU'!$C$30,0)</f>
        <v>0</v>
      </c>
      <c r="BO31" s="178" t="str">
        <f>'DATA SISWA'!BO28</f>
        <v>A</v>
      </c>
      <c r="BP31" s="120">
        <f>IF(BO31=$BO$16,'DATA GURU'!$C$30,0)</f>
        <v>0</v>
      </c>
      <c r="BQ31" s="178" t="str">
        <f>'DATA SISWA'!BQ28</f>
        <v>E</v>
      </c>
      <c r="BR31" s="121">
        <f>IF(BQ31=$BQ$16,'DATA GURU'!$C$30,0)</f>
        <v>1.75</v>
      </c>
      <c r="BS31" s="178" t="str">
        <f>'DATA SISWA'!BS28</f>
        <v>E</v>
      </c>
      <c r="BT31" s="120">
        <f>IF(BS31=$BS$16,'DATA GURU'!$C$30,0)</f>
        <v>1.75</v>
      </c>
      <c r="BU31" s="178" t="str">
        <f>'DATA SISWA'!BU28</f>
        <v>B</v>
      </c>
      <c r="BV31" s="121">
        <f>IF(BU31=$BU$16,'DATA GURU'!$C$30,0)</f>
        <v>1.75</v>
      </c>
      <c r="BW31" s="178" t="str">
        <f>'DATA SISWA'!BW28</f>
        <v>A</v>
      </c>
      <c r="BX31" s="120">
        <f>IF(BW31=$BW$16,'DATA GURU'!$C$30,0)</f>
        <v>0</v>
      </c>
      <c r="BY31" s="178" t="str">
        <f>'DATA SISWA'!BY28</f>
        <v>A</v>
      </c>
      <c r="BZ31" s="121">
        <f>IF(BY31=$BY$16,'DATA GURU'!$C$30,0)</f>
        <v>1.75</v>
      </c>
      <c r="CA31" s="178" t="str">
        <f>'DATA SISWA'!CA28</f>
        <v>E</v>
      </c>
      <c r="CB31" s="120">
        <f>IF(CA31=$CA$16,'DATA GURU'!$C$30,0)</f>
        <v>0</v>
      </c>
      <c r="CC31" s="178" t="str">
        <f>'DATA SISWA'!CC28</f>
        <v>C</v>
      </c>
      <c r="CD31" s="121">
        <f>IF(CC31=$CC$16,'DATA GURU'!$C$30,0)</f>
        <v>0</v>
      </c>
      <c r="CE31" s="178" t="str">
        <f>'DATA SISWA'!CE28</f>
        <v>B</v>
      </c>
      <c r="CF31" s="120">
        <f>IF(CE31=$CE$16,'DATA GURU'!$C$30,0)</f>
        <v>1.75</v>
      </c>
      <c r="CG31" s="178" t="str">
        <f>'DATA SISWA'!CG28</f>
        <v>D</v>
      </c>
      <c r="CH31" s="121">
        <f>IF(CG31=$CG$16,'DATA GURU'!$C$30,0)</f>
        <v>0</v>
      </c>
      <c r="CI31" s="52">
        <f>'DATA SISWA'!CI28</f>
        <v>2</v>
      </c>
      <c r="CJ31" s="52">
        <f>'DATA SISWA'!CJ28</f>
        <v>1</v>
      </c>
      <c r="CK31" s="52">
        <f>'DATA SISWA'!CK28</f>
        <v>3</v>
      </c>
      <c r="CL31" s="52">
        <f>'DATA SISWA'!CL28</f>
        <v>1</v>
      </c>
      <c r="CM31" s="52">
        <f>'DATA SISWA'!CM28</f>
        <v>4</v>
      </c>
      <c r="CN31" s="63">
        <f>'DATA SISWA'!CN28</f>
        <v>15</v>
      </c>
      <c r="CO31" s="63">
        <f>'DATA SISWA'!CO28</f>
        <v>25</v>
      </c>
      <c r="CP31" s="63">
        <f>'DATA SISWA'!CP28</f>
        <v>11</v>
      </c>
      <c r="CQ31" s="38">
        <f>'DATA SISWA'!CQ28</f>
        <v>37.25</v>
      </c>
      <c r="CR31" s="39">
        <f t="shared" si="1"/>
        <v>37.25</v>
      </c>
      <c r="CS31" s="161" t="str">
        <f t="shared" si="7"/>
        <v>-</v>
      </c>
      <c r="CT31" s="161" t="str">
        <f t="shared" si="8"/>
        <v>v</v>
      </c>
      <c r="CU31" s="162" t="str">
        <f t="shared" si="9"/>
        <v>Remedial</v>
      </c>
      <c r="CX31" s="37">
        <v>14</v>
      </c>
      <c r="CY31" s="114" t="str">
        <f t="shared" si="6"/>
        <v>NUR HAMIDAH</v>
      </c>
      <c r="CZ31" s="157" t="s">
        <v>44</v>
      </c>
      <c r="DA31" s="37" t="s">
        <v>45</v>
      </c>
      <c r="DB31" s="37" t="s">
        <v>46</v>
      </c>
      <c r="DC31" s="37" t="s">
        <v>47</v>
      </c>
      <c r="DG31" s="41" t="str">
        <f>'DATA GURU'!C11</f>
        <v>SMA Negeri 2 Kuala Tungkal</v>
      </c>
      <c r="DI31" s="181"/>
      <c r="DJ31" s="181"/>
      <c r="DK31" s="34" t="s">
        <v>18</v>
      </c>
      <c r="DL31" s="31"/>
    </row>
    <row r="32" spans="1:116" x14ac:dyDescent="0.25">
      <c r="A32" s="54">
        <v>14</v>
      </c>
      <c r="B32" s="110" t="str">
        <f>'DATA SISWA'!C29</f>
        <v>06-</v>
      </c>
      <c r="C32" s="77" t="str">
        <f>'DATA SISWA'!D29</f>
        <v>005-</v>
      </c>
      <c r="D32" s="77" t="str">
        <f>'DATA SISWA'!E29</f>
        <v>015-</v>
      </c>
      <c r="E32" s="111">
        <f>'DATA SISWA'!F29</f>
        <v>2</v>
      </c>
      <c r="F32" s="62" t="str">
        <f>'DATA SISWA'!B29</f>
        <v>RUSNITA DEWI</v>
      </c>
      <c r="G32" s="119" t="str">
        <f>'DATA SISWA'!G29</f>
        <v>A</v>
      </c>
      <c r="H32" s="120">
        <f>IF(G32=$G$16,'DATA GURU'!$C$30,0)</f>
        <v>1.75</v>
      </c>
      <c r="I32" s="119" t="str">
        <f>'DATA SISWA'!I29</f>
        <v>E</v>
      </c>
      <c r="J32" s="120">
        <f>IF(I32=$I$16,'DATA GURU'!$C$30,0)</f>
        <v>1.75</v>
      </c>
      <c r="K32" s="119" t="str">
        <f>'DATA SISWA'!K29</f>
        <v>E</v>
      </c>
      <c r="L32" s="120">
        <f>IF(K32=$K$16,'DATA GURU'!$C$30,0)</f>
        <v>0</v>
      </c>
      <c r="M32" s="119" t="str">
        <f>'DATA SISWA'!M29</f>
        <v>A</v>
      </c>
      <c r="N32" s="120">
        <f>IF(M32=$M$16,'DATA GURU'!$C$30,0)</f>
        <v>1.75</v>
      </c>
      <c r="O32" s="119" t="str">
        <f>'DATA SISWA'!O29</f>
        <v>C</v>
      </c>
      <c r="P32" s="120">
        <f>IF(O32=$O$16,'DATA GURU'!$C$30,0)</f>
        <v>0</v>
      </c>
      <c r="Q32" s="119" t="str">
        <f>'DATA SISWA'!Q29</f>
        <v>A</v>
      </c>
      <c r="R32" s="120">
        <f>IF(Q32=$Q$16,'DATA GURU'!$C$30,0)</f>
        <v>1.75</v>
      </c>
      <c r="S32" s="119" t="str">
        <f>'DATA SISWA'!S29</f>
        <v>E</v>
      </c>
      <c r="T32" s="120">
        <f>IF(S32=$S$16,'DATA GURU'!$C$30,0)</f>
        <v>0</v>
      </c>
      <c r="U32" s="119" t="str">
        <f>'DATA SISWA'!U29</f>
        <v>A</v>
      </c>
      <c r="V32" s="120">
        <f>IF(U32=$U$16,'DATA GURU'!$C$30,0)</f>
        <v>0</v>
      </c>
      <c r="W32" s="119" t="str">
        <f>'DATA SISWA'!W29</f>
        <v>A</v>
      </c>
      <c r="X32" s="120">
        <f>IF(W32=$W$16,'DATA GURU'!$C$30,0)</f>
        <v>0</v>
      </c>
      <c r="Y32" s="119" t="str">
        <f>'DATA SISWA'!Y29</f>
        <v>C</v>
      </c>
      <c r="Z32" s="120">
        <f>IF(Y32=$Y$16,'DATA GURU'!$C$30,0)</f>
        <v>1.75</v>
      </c>
      <c r="AA32" s="119" t="str">
        <f>'DATA SISWA'!AA29</f>
        <v>E</v>
      </c>
      <c r="AB32" s="120">
        <f>IF(AA32=$AA$16,'DATA GURU'!$C$30,0)</f>
        <v>1.75</v>
      </c>
      <c r="AC32" s="178" t="str">
        <f>'DATA SISWA'!AC29</f>
        <v>C</v>
      </c>
      <c r="AD32" s="121">
        <f>IF(AC32=$AC$16,'DATA GURU'!$C$30,0)</f>
        <v>0</v>
      </c>
      <c r="AE32" s="178" t="str">
        <f>'DATA SISWA'!AE29</f>
        <v>E</v>
      </c>
      <c r="AF32" s="120">
        <f>IF(AE32=$AE$16,'DATA GURU'!$C$30,0)</f>
        <v>0</v>
      </c>
      <c r="AG32" s="178" t="str">
        <f>'DATA SISWA'!AG29</f>
        <v>A</v>
      </c>
      <c r="AH32" s="121">
        <f>IF(AG32=$AG$16,'DATA GURU'!$C$30,0)</f>
        <v>1.75</v>
      </c>
      <c r="AI32" s="178" t="str">
        <f>'DATA SISWA'!AI29</f>
        <v>D</v>
      </c>
      <c r="AJ32" s="120">
        <f>IF(AI32=$AI$16,'DATA GURU'!$C$30,0)</f>
        <v>1.75</v>
      </c>
      <c r="AK32" s="178" t="str">
        <f>'DATA SISWA'!AK29</f>
        <v>A</v>
      </c>
      <c r="AL32" s="121">
        <f>IF(AK32=$AK$16,'DATA GURU'!$C$30,0)</f>
        <v>0</v>
      </c>
      <c r="AM32" s="178" t="str">
        <f>'DATA SISWA'!AM29</f>
        <v>B</v>
      </c>
      <c r="AN32" s="120">
        <f>IF(AM32=$AM$16,'DATA GURU'!$C$30,0)</f>
        <v>1.75</v>
      </c>
      <c r="AO32" s="178" t="str">
        <f>'DATA SISWA'!AO29</f>
        <v>C</v>
      </c>
      <c r="AP32" s="121">
        <f>IF(AO32=$AO$16,'DATA GURU'!$C$30,0)</f>
        <v>0</v>
      </c>
      <c r="AQ32" s="178" t="str">
        <f>'DATA SISWA'!AQ29</f>
        <v>B</v>
      </c>
      <c r="AR32" s="120">
        <f>IF(AQ32=$AQ$16,'DATA GURU'!$C$30,0)</f>
        <v>1.75</v>
      </c>
      <c r="AS32" s="178" t="str">
        <f>'DATA SISWA'!AS29</f>
        <v>B</v>
      </c>
      <c r="AT32" s="121">
        <f>IF(AS32=$AS$16,'DATA GURU'!$C$30,0)</f>
        <v>1.75</v>
      </c>
      <c r="AU32" s="178" t="str">
        <f>'DATA SISWA'!AU29</f>
        <v>A</v>
      </c>
      <c r="AV32" s="120">
        <f>IF(AU32=$AU$16,'DATA GURU'!$C$30,0)</f>
        <v>0</v>
      </c>
      <c r="AW32" s="178" t="str">
        <f>'DATA SISWA'!AW29</f>
        <v>B</v>
      </c>
      <c r="AX32" s="121">
        <f>IF(AW32=$AW$16,'DATA GURU'!$C$30,0)</f>
        <v>1.75</v>
      </c>
      <c r="AY32" s="178" t="str">
        <f>'DATA SISWA'!AY29</f>
        <v>C</v>
      </c>
      <c r="AZ32" s="120">
        <f>IF(AY32=$AY$16,'DATA GURU'!$C$30,0)</f>
        <v>1.75</v>
      </c>
      <c r="BA32" s="178" t="str">
        <f>'DATA SISWA'!BA29</f>
        <v>C</v>
      </c>
      <c r="BB32" s="121">
        <f>IF(BA32=$BA$16,'DATA GURU'!$C$30,0)</f>
        <v>1.75</v>
      </c>
      <c r="BC32" s="178" t="str">
        <f>'DATA SISWA'!BC29</f>
        <v>B</v>
      </c>
      <c r="BD32" s="120">
        <f>IF(BC32=$BC$16,'DATA GURU'!$C$30,0)</f>
        <v>1.75</v>
      </c>
      <c r="BE32" s="178" t="str">
        <f>'DATA SISWA'!BE29</f>
        <v>C</v>
      </c>
      <c r="BF32" s="121">
        <f>IF(BE32=$BE$16,'DATA GURU'!$C$30,0)</f>
        <v>1.75</v>
      </c>
      <c r="BG32" s="178" t="str">
        <f>'DATA SISWA'!BG29</f>
        <v>D</v>
      </c>
      <c r="BH32" s="120">
        <f>IF(BG32=$BG$16,'DATA GURU'!$C$30,0)</f>
        <v>1.75</v>
      </c>
      <c r="BI32" s="178" t="str">
        <f>'DATA SISWA'!BI29</f>
        <v>A</v>
      </c>
      <c r="BJ32" s="121">
        <f>IF(BI32=$BI$16,'DATA GURU'!$C$30,0)</f>
        <v>1.75</v>
      </c>
      <c r="BK32" s="178" t="str">
        <f>'DATA SISWA'!BK29</f>
        <v>B</v>
      </c>
      <c r="BL32" s="120">
        <f>IF(BK32=$BK$16,'DATA GURU'!$C$30,0)</f>
        <v>0</v>
      </c>
      <c r="BM32" s="178" t="str">
        <f>'DATA SISWA'!BM29</f>
        <v>C</v>
      </c>
      <c r="BN32" s="121">
        <f>IF(BM32=$BM$16,'DATA GURU'!$C$30,0)</f>
        <v>1.75</v>
      </c>
      <c r="BO32" s="178" t="str">
        <f>'DATA SISWA'!BO29</f>
        <v>E</v>
      </c>
      <c r="BP32" s="120">
        <f>IF(BO32=$BO$16,'DATA GURU'!$C$30,0)</f>
        <v>0</v>
      </c>
      <c r="BQ32" s="178" t="str">
        <f>'DATA SISWA'!BQ29</f>
        <v>E</v>
      </c>
      <c r="BR32" s="121">
        <f>IF(BQ32=$BQ$16,'DATA GURU'!$C$30,0)</f>
        <v>1.75</v>
      </c>
      <c r="BS32" s="178" t="str">
        <f>'DATA SISWA'!BS29</f>
        <v>E</v>
      </c>
      <c r="BT32" s="120">
        <f>IF(BS32=$BS$16,'DATA GURU'!$C$30,0)</f>
        <v>1.75</v>
      </c>
      <c r="BU32" s="178" t="str">
        <f>'DATA SISWA'!BU29</f>
        <v>B</v>
      </c>
      <c r="BV32" s="121">
        <f>IF(BU32=$BU$16,'DATA GURU'!$C$30,0)</f>
        <v>1.75</v>
      </c>
      <c r="BW32" s="178" t="str">
        <f>'DATA SISWA'!BW29</f>
        <v>A</v>
      </c>
      <c r="BX32" s="120">
        <f>IF(BW32=$BW$16,'DATA GURU'!$C$30,0)</f>
        <v>0</v>
      </c>
      <c r="BY32" s="178" t="str">
        <f>'DATA SISWA'!BY29</f>
        <v>A</v>
      </c>
      <c r="BZ32" s="121">
        <f>IF(BY32=$BY$16,'DATA GURU'!$C$30,0)</f>
        <v>1.75</v>
      </c>
      <c r="CA32" s="178" t="str">
        <f>'DATA SISWA'!CA29</f>
        <v>C</v>
      </c>
      <c r="CB32" s="120">
        <f>IF(CA32=$CA$16,'DATA GURU'!$C$30,0)</f>
        <v>1.75</v>
      </c>
      <c r="CC32" s="178" t="str">
        <f>'DATA SISWA'!CC29</f>
        <v>C</v>
      </c>
      <c r="CD32" s="121">
        <f>IF(CC32=$CC$16,'DATA GURU'!$C$30,0)</f>
        <v>0</v>
      </c>
      <c r="CE32" s="178" t="str">
        <f>'DATA SISWA'!CE29</f>
        <v>B</v>
      </c>
      <c r="CF32" s="120">
        <f>IF(CE32=$CE$16,'DATA GURU'!$C$30,0)</f>
        <v>1.75</v>
      </c>
      <c r="CG32" s="178" t="str">
        <f>'DATA SISWA'!CG29</f>
        <v>C</v>
      </c>
      <c r="CH32" s="121">
        <f>IF(CG32=$CG$16,'DATA GURU'!$C$30,0)</f>
        <v>0</v>
      </c>
      <c r="CI32" s="52">
        <f>'DATA SISWA'!CI29</f>
        <v>4</v>
      </c>
      <c r="CJ32" s="52">
        <f>'DATA SISWA'!CJ29</f>
        <v>6</v>
      </c>
      <c r="CK32" s="52">
        <f>'DATA SISWA'!CK29</f>
        <v>3</v>
      </c>
      <c r="CL32" s="52">
        <f>'DATA SISWA'!CL29</f>
        <v>3</v>
      </c>
      <c r="CM32" s="52">
        <f>'DATA SISWA'!CM29</f>
        <v>6</v>
      </c>
      <c r="CN32" s="63">
        <f>'DATA SISWA'!CN29</f>
        <v>25</v>
      </c>
      <c r="CO32" s="63">
        <f>'DATA SISWA'!CO29</f>
        <v>15</v>
      </c>
      <c r="CP32" s="63">
        <f>'DATA SISWA'!CP29</f>
        <v>22</v>
      </c>
      <c r="CQ32" s="38">
        <f>'DATA SISWA'!CQ29</f>
        <v>65.75</v>
      </c>
      <c r="CR32" s="39">
        <f t="shared" si="1"/>
        <v>65.75</v>
      </c>
      <c r="CS32" s="161" t="str">
        <f t="shared" si="7"/>
        <v>v</v>
      </c>
      <c r="CT32" s="161" t="str">
        <f t="shared" si="8"/>
        <v>-</v>
      </c>
      <c r="CU32" s="162" t="str">
        <f t="shared" si="9"/>
        <v>Tuntas</v>
      </c>
      <c r="CX32" s="37">
        <v>15</v>
      </c>
      <c r="CY32" s="114" t="str">
        <f t="shared" si="6"/>
        <v>NURJANNAH</v>
      </c>
      <c r="CZ32" s="157" t="s">
        <v>44</v>
      </c>
      <c r="DA32" s="37" t="s">
        <v>45</v>
      </c>
      <c r="DB32" s="37" t="s">
        <v>46</v>
      </c>
      <c r="DC32" s="37" t="s">
        <v>47</v>
      </c>
      <c r="DG32" s="45"/>
      <c r="DI32" s="181"/>
      <c r="DJ32" s="181"/>
      <c r="DK32" s="34"/>
      <c r="DL32" s="31"/>
    </row>
    <row r="33" spans="1:116" x14ac:dyDescent="0.25">
      <c r="A33" s="53">
        <v>15</v>
      </c>
      <c r="B33" s="110" t="str">
        <f>'DATA SISWA'!C30</f>
        <v>06-</v>
      </c>
      <c r="C33" s="77" t="str">
        <f>'DATA SISWA'!D30</f>
        <v>005-</v>
      </c>
      <c r="D33" s="77" t="str">
        <f>'DATA SISWA'!E30</f>
        <v>016-</v>
      </c>
      <c r="E33" s="111">
        <f>'DATA SISWA'!F30</f>
        <v>9</v>
      </c>
      <c r="F33" s="62" t="str">
        <f>'DATA SISWA'!B30</f>
        <v>MUHAMMAD AIDIL FITRA</v>
      </c>
      <c r="G33" s="119" t="str">
        <f>'DATA SISWA'!G30</f>
        <v>A</v>
      </c>
      <c r="H33" s="120">
        <f>IF(G33=$G$16,'DATA GURU'!$C$30,0)</f>
        <v>1.75</v>
      </c>
      <c r="I33" s="119" t="str">
        <f>'DATA SISWA'!I30</f>
        <v>B</v>
      </c>
      <c r="J33" s="120">
        <f>IF(I33=$I$16,'DATA GURU'!$C$30,0)</f>
        <v>0</v>
      </c>
      <c r="K33" s="119" t="str">
        <f>'DATA SISWA'!K30</f>
        <v>E</v>
      </c>
      <c r="L33" s="120">
        <f>IF(K33=$K$16,'DATA GURU'!$C$30,0)</f>
        <v>0</v>
      </c>
      <c r="M33" s="119" t="str">
        <f>'DATA SISWA'!M30</f>
        <v>B</v>
      </c>
      <c r="N33" s="120">
        <f>IF(M33=$M$16,'DATA GURU'!$C$30,0)</f>
        <v>0</v>
      </c>
      <c r="O33" s="119" t="str">
        <f>'DATA SISWA'!O30</f>
        <v>E</v>
      </c>
      <c r="P33" s="120">
        <f>IF(O33=$O$16,'DATA GURU'!$C$30,0)</f>
        <v>0</v>
      </c>
      <c r="Q33" s="119" t="str">
        <f>'DATA SISWA'!Q30</f>
        <v>B</v>
      </c>
      <c r="R33" s="120">
        <f>IF(Q33=$Q$16,'DATA GURU'!$C$30,0)</f>
        <v>0</v>
      </c>
      <c r="S33" s="119" t="str">
        <f>'DATA SISWA'!S30</f>
        <v>D</v>
      </c>
      <c r="T33" s="120">
        <f>IF(S33=$S$16,'DATA GURU'!$C$30,0)</f>
        <v>1.75</v>
      </c>
      <c r="U33" s="119" t="str">
        <f>'DATA SISWA'!U30</f>
        <v>C</v>
      </c>
      <c r="V33" s="120">
        <f>IF(U33=$U$16,'DATA GURU'!$C$30,0)</f>
        <v>0</v>
      </c>
      <c r="W33" s="119" t="str">
        <f>'DATA SISWA'!W30</f>
        <v>A</v>
      </c>
      <c r="X33" s="120">
        <f>IF(W33=$W$16,'DATA GURU'!$C$30,0)</f>
        <v>0</v>
      </c>
      <c r="Y33" s="119" t="str">
        <f>'DATA SISWA'!Y30</f>
        <v>A</v>
      </c>
      <c r="Z33" s="120">
        <f>IF(Y33=$Y$16,'DATA GURU'!$C$30,0)</f>
        <v>0</v>
      </c>
      <c r="AA33" s="119" t="str">
        <f>'DATA SISWA'!AA30</f>
        <v>E</v>
      </c>
      <c r="AB33" s="120">
        <f>IF(AA33=$AA$16,'DATA GURU'!$C$30,0)</f>
        <v>1.75</v>
      </c>
      <c r="AC33" s="178" t="str">
        <f>'DATA SISWA'!AC30</f>
        <v>D</v>
      </c>
      <c r="AD33" s="121">
        <f>IF(AC33=$AC$16,'DATA GURU'!$C$30,0)</f>
        <v>0</v>
      </c>
      <c r="AE33" s="178" t="str">
        <f>'DATA SISWA'!AE30</f>
        <v>E</v>
      </c>
      <c r="AF33" s="120">
        <f>IF(AE33=$AE$16,'DATA GURU'!$C$30,0)</f>
        <v>0</v>
      </c>
      <c r="AG33" s="178" t="str">
        <f>'DATA SISWA'!AG30</f>
        <v>A</v>
      </c>
      <c r="AH33" s="121">
        <f>IF(AG33=$AG$16,'DATA GURU'!$C$30,0)</f>
        <v>1.75</v>
      </c>
      <c r="AI33" s="178" t="str">
        <f>'DATA SISWA'!AI30</f>
        <v>D</v>
      </c>
      <c r="AJ33" s="120">
        <f>IF(AI33=$AI$16,'DATA GURU'!$C$30,0)</f>
        <v>1.75</v>
      </c>
      <c r="AK33" s="178" t="str">
        <f>'DATA SISWA'!AK30</f>
        <v>E</v>
      </c>
      <c r="AL33" s="121">
        <f>IF(AK33=$AK$16,'DATA GURU'!$C$30,0)</f>
        <v>0</v>
      </c>
      <c r="AM33" s="178" t="str">
        <f>'DATA SISWA'!AM30</f>
        <v>C</v>
      </c>
      <c r="AN33" s="120">
        <f>IF(AM33=$AM$16,'DATA GURU'!$C$30,0)</f>
        <v>0</v>
      </c>
      <c r="AO33" s="178" t="str">
        <f>'DATA SISWA'!AO30</f>
        <v>B</v>
      </c>
      <c r="AP33" s="121">
        <f>IF(AO33=$AO$16,'DATA GURU'!$C$30,0)</f>
        <v>0</v>
      </c>
      <c r="AQ33" s="178" t="str">
        <f>'DATA SISWA'!AQ30</f>
        <v>B</v>
      </c>
      <c r="AR33" s="120">
        <f>IF(AQ33=$AQ$16,'DATA GURU'!$C$30,0)</f>
        <v>1.75</v>
      </c>
      <c r="AS33" s="178" t="str">
        <f>'DATA SISWA'!AS30</f>
        <v>D</v>
      </c>
      <c r="AT33" s="121">
        <f>IF(AS33=$AS$16,'DATA GURU'!$C$30,0)</f>
        <v>0</v>
      </c>
      <c r="AU33" s="178" t="str">
        <f>'DATA SISWA'!AU30</f>
        <v>A</v>
      </c>
      <c r="AV33" s="120">
        <f>IF(AU33=$AU$16,'DATA GURU'!$C$30,0)</f>
        <v>0</v>
      </c>
      <c r="AW33" s="178" t="str">
        <f>'DATA SISWA'!AW30</f>
        <v>B</v>
      </c>
      <c r="AX33" s="121">
        <f>IF(AW33=$AW$16,'DATA GURU'!$C$30,0)</f>
        <v>1.75</v>
      </c>
      <c r="AY33" s="178" t="str">
        <f>'DATA SISWA'!AY30</f>
        <v>C</v>
      </c>
      <c r="AZ33" s="120">
        <f>IF(AY33=$AY$16,'DATA GURU'!$C$30,0)</f>
        <v>1.75</v>
      </c>
      <c r="BA33" s="178" t="str">
        <f>'DATA SISWA'!BA30</f>
        <v>C</v>
      </c>
      <c r="BB33" s="121">
        <f>IF(BA33=$BA$16,'DATA GURU'!$C$30,0)</f>
        <v>1.75</v>
      </c>
      <c r="BC33" s="178" t="str">
        <f>'DATA SISWA'!BC30</f>
        <v>B</v>
      </c>
      <c r="BD33" s="120">
        <f>IF(BC33=$BC$16,'DATA GURU'!$C$30,0)</f>
        <v>1.75</v>
      </c>
      <c r="BE33" s="178" t="str">
        <f>'DATA SISWA'!BE30</f>
        <v>C</v>
      </c>
      <c r="BF33" s="121">
        <f>IF(BE33=$BE$16,'DATA GURU'!$C$30,0)</f>
        <v>1.75</v>
      </c>
      <c r="BG33" s="178" t="str">
        <f>'DATA SISWA'!BG30</f>
        <v>B</v>
      </c>
      <c r="BH33" s="120">
        <f>IF(BG33=$BG$16,'DATA GURU'!$C$30,0)</f>
        <v>0</v>
      </c>
      <c r="BI33" s="178" t="str">
        <f>'DATA SISWA'!BI30</f>
        <v>A</v>
      </c>
      <c r="BJ33" s="121">
        <f>IF(BI33=$BI$16,'DATA GURU'!$C$30,0)</f>
        <v>1.75</v>
      </c>
      <c r="BK33" s="178" t="str">
        <f>'DATA SISWA'!BK30</f>
        <v>B</v>
      </c>
      <c r="BL33" s="120">
        <f>IF(BK33=$BK$16,'DATA GURU'!$C$30,0)</f>
        <v>0</v>
      </c>
      <c r="BM33" s="178" t="str">
        <f>'DATA SISWA'!BM30</f>
        <v>A</v>
      </c>
      <c r="BN33" s="121">
        <f>IF(BM33=$BM$16,'DATA GURU'!$C$30,0)</f>
        <v>0</v>
      </c>
      <c r="BO33" s="178" t="str">
        <f>'DATA SISWA'!BO30</f>
        <v>E</v>
      </c>
      <c r="BP33" s="120">
        <f>IF(BO33=$BO$16,'DATA GURU'!$C$30,0)</f>
        <v>0</v>
      </c>
      <c r="BQ33" s="178" t="str">
        <f>'DATA SISWA'!BQ30</f>
        <v>B</v>
      </c>
      <c r="BR33" s="121">
        <f>IF(BQ33=$BQ$16,'DATA GURU'!$C$30,0)</f>
        <v>0</v>
      </c>
      <c r="BS33" s="178" t="str">
        <f>'DATA SISWA'!BS30</f>
        <v>E</v>
      </c>
      <c r="BT33" s="120">
        <f>IF(BS33=$BS$16,'DATA GURU'!$C$30,0)</f>
        <v>1.75</v>
      </c>
      <c r="BU33" s="178" t="str">
        <f>'DATA SISWA'!BU30</f>
        <v>B</v>
      </c>
      <c r="BV33" s="121">
        <f>IF(BU33=$BU$16,'DATA GURU'!$C$30,0)</f>
        <v>1.75</v>
      </c>
      <c r="BW33" s="178" t="str">
        <f>'DATA SISWA'!BW30</f>
        <v>B</v>
      </c>
      <c r="BX33" s="120">
        <f>IF(BW33=$BW$16,'DATA GURU'!$C$30,0)</f>
        <v>0</v>
      </c>
      <c r="BY33" s="178" t="str">
        <f>'DATA SISWA'!BY30</f>
        <v>E</v>
      </c>
      <c r="BZ33" s="121">
        <f>IF(BY33=$BY$16,'DATA GURU'!$C$30,0)</f>
        <v>0</v>
      </c>
      <c r="CA33" s="178" t="str">
        <f>'DATA SISWA'!CA30</f>
        <v>C</v>
      </c>
      <c r="CB33" s="120">
        <f>IF(CA33=$CA$16,'DATA GURU'!$C$30,0)</f>
        <v>1.75</v>
      </c>
      <c r="CC33" s="178" t="str">
        <f>'DATA SISWA'!CC30</f>
        <v>A</v>
      </c>
      <c r="CD33" s="121">
        <f>IF(CC33=$CC$16,'DATA GURU'!$C$30,0)</f>
        <v>1.75</v>
      </c>
      <c r="CE33" s="178" t="str">
        <f>'DATA SISWA'!CE30</f>
        <v>B</v>
      </c>
      <c r="CF33" s="120">
        <f>IF(CE33=$CE$16,'DATA GURU'!$C$30,0)</f>
        <v>1.75</v>
      </c>
      <c r="CG33" s="178" t="str">
        <f>'DATA SISWA'!CG30</f>
        <v>C</v>
      </c>
      <c r="CH33" s="121">
        <f>IF(CG33=$CG$16,'DATA GURU'!$C$30,0)</f>
        <v>0</v>
      </c>
      <c r="CI33" s="52">
        <f>'DATA SISWA'!CI30</f>
        <v>3</v>
      </c>
      <c r="CJ33" s="52">
        <f>'DATA SISWA'!CJ30</f>
        <v>3</v>
      </c>
      <c r="CK33" s="52">
        <f>'DATA SISWA'!CK30</f>
        <v>3</v>
      </c>
      <c r="CL33" s="52">
        <f>'DATA SISWA'!CL30</f>
        <v>1</v>
      </c>
      <c r="CM33" s="52">
        <f>'DATA SISWA'!CM30</f>
        <v>4</v>
      </c>
      <c r="CN33" s="63">
        <f>'DATA SISWA'!CN30</f>
        <v>17</v>
      </c>
      <c r="CO33" s="63">
        <f>'DATA SISWA'!CO30</f>
        <v>23</v>
      </c>
      <c r="CP33" s="63">
        <f>'DATA SISWA'!CP30</f>
        <v>14</v>
      </c>
      <c r="CQ33" s="38">
        <f>'DATA SISWA'!CQ30</f>
        <v>43.75</v>
      </c>
      <c r="CR33" s="39">
        <f t="shared" si="1"/>
        <v>43.75</v>
      </c>
      <c r="CS33" s="161" t="str">
        <f t="shared" si="7"/>
        <v>-</v>
      </c>
      <c r="CT33" s="161" t="str">
        <f t="shared" si="8"/>
        <v>v</v>
      </c>
      <c r="CU33" s="162" t="str">
        <f t="shared" si="9"/>
        <v>Remedial</v>
      </c>
      <c r="CX33" s="37">
        <v>16</v>
      </c>
      <c r="CY33" s="114" t="str">
        <f t="shared" si="6"/>
        <v>R.M PAISAL ALADI</v>
      </c>
      <c r="CZ33" s="157" t="s">
        <v>44</v>
      </c>
      <c r="DA33" s="37" t="s">
        <v>45</v>
      </c>
      <c r="DB33" s="37" t="s">
        <v>46</v>
      </c>
      <c r="DC33" s="37" t="s">
        <v>47</v>
      </c>
      <c r="DG33" s="45"/>
      <c r="DI33" s="181"/>
      <c r="DJ33" s="181"/>
      <c r="DK33" s="34"/>
      <c r="DL33" s="31"/>
    </row>
    <row r="34" spans="1:116" x14ac:dyDescent="0.25">
      <c r="A34" s="54">
        <v>16</v>
      </c>
      <c r="B34" s="110" t="str">
        <f>'DATA SISWA'!C31</f>
        <v>06-</v>
      </c>
      <c r="C34" s="77" t="str">
        <f>'DATA SISWA'!D31</f>
        <v>005-</v>
      </c>
      <c r="D34" s="77" t="str">
        <f>'DATA SISWA'!E31</f>
        <v>017-</v>
      </c>
      <c r="E34" s="111">
        <f>'DATA SISWA'!F31</f>
        <v>8</v>
      </c>
      <c r="F34" s="62" t="str">
        <f>'DATA SISWA'!B31</f>
        <v>MUHAMMAD FADIL AKBAR</v>
      </c>
      <c r="G34" s="119" t="str">
        <f>'DATA SISWA'!G31</f>
        <v>A</v>
      </c>
      <c r="H34" s="120">
        <f>IF(G34=$G$16,'DATA GURU'!$C$30,0)</f>
        <v>1.75</v>
      </c>
      <c r="I34" s="119" t="str">
        <f>'DATA SISWA'!I31</f>
        <v>E</v>
      </c>
      <c r="J34" s="120">
        <f>IF(I34=$I$16,'DATA GURU'!$C$30,0)</f>
        <v>1.75</v>
      </c>
      <c r="K34" s="119" t="str">
        <f>'DATA SISWA'!K31</f>
        <v>E</v>
      </c>
      <c r="L34" s="120">
        <f>IF(K34=$K$16,'DATA GURU'!$C$30,0)</f>
        <v>0</v>
      </c>
      <c r="M34" s="119" t="str">
        <f>'DATA SISWA'!M31</f>
        <v>A</v>
      </c>
      <c r="N34" s="120">
        <f>IF(M34=$M$16,'DATA GURU'!$C$30,0)</f>
        <v>1.75</v>
      </c>
      <c r="O34" s="119" t="str">
        <f>'DATA SISWA'!O31</f>
        <v>E</v>
      </c>
      <c r="P34" s="120">
        <f>IF(O34=$O$16,'DATA GURU'!$C$30,0)</f>
        <v>0</v>
      </c>
      <c r="Q34" s="119" t="str">
        <f>'DATA SISWA'!Q31</f>
        <v>A</v>
      </c>
      <c r="R34" s="120">
        <f>IF(Q34=$Q$16,'DATA GURU'!$C$30,0)</f>
        <v>1.75</v>
      </c>
      <c r="S34" s="119" t="str">
        <f>'DATA SISWA'!S31</f>
        <v>B</v>
      </c>
      <c r="T34" s="120">
        <f>IF(S34=$S$16,'DATA GURU'!$C$30,0)</f>
        <v>0</v>
      </c>
      <c r="U34" s="119" t="str">
        <f>'DATA SISWA'!U31</f>
        <v>D</v>
      </c>
      <c r="V34" s="120">
        <f>IF(U34=$U$16,'DATA GURU'!$C$30,0)</f>
        <v>1.75</v>
      </c>
      <c r="W34" s="119" t="str">
        <f>'DATA SISWA'!W31</f>
        <v>A</v>
      </c>
      <c r="X34" s="120">
        <f>IF(W34=$W$16,'DATA GURU'!$C$30,0)</f>
        <v>0</v>
      </c>
      <c r="Y34" s="119" t="str">
        <f>'DATA SISWA'!Y31</f>
        <v>C</v>
      </c>
      <c r="Z34" s="120">
        <f>IF(Y34=$Y$16,'DATA GURU'!$C$30,0)</f>
        <v>1.75</v>
      </c>
      <c r="AA34" s="119" t="str">
        <f>'DATA SISWA'!AA31</f>
        <v>E</v>
      </c>
      <c r="AB34" s="120">
        <f>IF(AA34=$AA$16,'DATA GURU'!$C$30,0)</f>
        <v>1.75</v>
      </c>
      <c r="AC34" s="178" t="str">
        <f>'DATA SISWA'!AC31</f>
        <v>D</v>
      </c>
      <c r="AD34" s="121">
        <f>IF(AC34=$AC$16,'DATA GURU'!$C$30,0)</f>
        <v>0</v>
      </c>
      <c r="AE34" s="178" t="str">
        <f>'DATA SISWA'!AE31</f>
        <v>E</v>
      </c>
      <c r="AF34" s="120">
        <f>IF(AE34=$AE$16,'DATA GURU'!$C$30,0)</f>
        <v>0</v>
      </c>
      <c r="AG34" s="178" t="str">
        <f>'DATA SISWA'!AG31</f>
        <v>A</v>
      </c>
      <c r="AH34" s="121">
        <f>IF(AG34=$AG$16,'DATA GURU'!$C$30,0)</f>
        <v>1.75</v>
      </c>
      <c r="AI34" s="178" t="str">
        <f>'DATA SISWA'!AI31</f>
        <v>D</v>
      </c>
      <c r="AJ34" s="120">
        <f>IF(AI34=$AI$16,'DATA GURU'!$C$30,0)</f>
        <v>1.75</v>
      </c>
      <c r="AK34" s="178" t="str">
        <f>'DATA SISWA'!AK31</f>
        <v>C</v>
      </c>
      <c r="AL34" s="121">
        <f>IF(AK34=$AK$16,'DATA GURU'!$C$30,0)</f>
        <v>1.75</v>
      </c>
      <c r="AM34" s="178" t="str">
        <f>'DATA SISWA'!AM31</f>
        <v>B</v>
      </c>
      <c r="AN34" s="120">
        <f>IF(AM34=$AM$16,'DATA GURU'!$C$30,0)</f>
        <v>1.75</v>
      </c>
      <c r="AO34" s="178" t="str">
        <f>'DATA SISWA'!AO31</f>
        <v>D</v>
      </c>
      <c r="AP34" s="121">
        <f>IF(AO34=$AO$16,'DATA GURU'!$C$30,0)</f>
        <v>0</v>
      </c>
      <c r="AQ34" s="178" t="str">
        <f>'DATA SISWA'!AQ31</f>
        <v>B</v>
      </c>
      <c r="AR34" s="120">
        <f>IF(AQ34=$AQ$16,'DATA GURU'!$C$30,0)</f>
        <v>1.75</v>
      </c>
      <c r="AS34" s="178" t="str">
        <f>'DATA SISWA'!AS31</f>
        <v>B</v>
      </c>
      <c r="AT34" s="121">
        <f>IF(AS34=$AS$16,'DATA GURU'!$C$30,0)</f>
        <v>1.75</v>
      </c>
      <c r="AU34" s="178" t="str">
        <f>'DATA SISWA'!AU31</f>
        <v>C</v>
      </c>
      <c r="AV34" s="120">
        <f>IF(AU34=$AU$16,'DATA GURU'!$C$30,0)</f>
        <v>0</v>
      </c>
      <c r="AW34" s="178" t="str">
        <f>'DATA SISWA'!AW31</f>
        <v>D</v>
      </c>
      <c r="AX34" s="121">
        <f>IF(AW34=$AW$16,'DATA GURU'!$C$30,0)</f>
        <v>0</v>
      </c>
      <c r="AY34" s="178" t="str">
        <f>'DATA SISWA'!AY31</f>
        <v>B</v>
      </c>
      <c r="AZ34" s="120">
        <f>IF(AY34=$AY$16,'DATA GURU'!$C$30,0)</f>
        <v>0</v>
      </c>
      <c r="BA34" s="178" t="str">
        <f>'DATA SISWA'!BA31</f>
        <v>C</v>
      </c>
      <c r="BB34" s="121">
        <f>IF(BA34=$BA$16,'DATA GURU'!$C$30,0)</f>
        <v>1.75</v>
      </c>
      <c r="BC34" s="178" t="str">
        <f>'DATA SISWA'!BC31</f>
        <v>C</v>
      </c>
      <c r="BD34" s="120">
        <f>IF(BC34=$BC$16,'DATA GURU'!$C$30,0)</f>
        <v>0</v>
      </c>
      <c r="BE34" s="178" t="str">
        <f>'DATA SISWA'!BE31</f>
        <v>C</v>
      </c>
      <c r="BF34" s="121">
        <f>IF(BE34=$BE$16,'DATA GURU'!$C$30,0)</f>
        <v>1.75</v>
      </c>
      <c r="BG34" s="178" t="str">
        <f>'DATA SISWA'!BG31</f>
        <v>D</v>
      </c>
      <c r="BH34" s="120">
        <f>IF(BG34=$BG$16,'DATA GURU'!$C$30,0)</f>
        <v>1.75</v>
      </c>
      <c r="BI34" s="178" t="str">
        <f>'DATA SISWA'!BI31</f>
        <v>E</v>
      </c>
      <c r="BJ34" s="121">
        <f>IF(BI34=$BI$16,'DATA GURU'!$C$30,0)</f>
        <v>0</v>
      </c>
      <c r="BK34" s="178" t="str">
        <f>'DATA SISWA'!BK31</f>
        <v>B</v>
      </c>
      <c r="BL34" s="120">
        <f>IF(BK34=$BK$16,'DATA GURU'!$C$30,0)</f>
        <v>0</v>
      </c>
      <c r="BM34" s="178" t="str">
        <f>'DATA SISWA'!BM31</f>
        <v>C</v>
      </c>
      <c r="BN34" s="121">
        <f>IF(BM34=$BM$16,'DATA GURU'!$C$30,0)</f>
        <v>1.75</v>
      </c>
      <c r="BO34" s="178" t="str">
        <f>'DATA SISWA'!BO31</f>
        <v>E</v>
      </c>
      <c r="BP34" s="120">
        <f>IF(BO34=$BO$16,'DATA GURU'!$C$30,0)</f>
        <v>0</v>
      </c>
      <c r="BQ34" s="178" t="str">
        <f>'DATA SISWA'!BQ31</f>
        <v>E</v>
      </c>
      <c r="BR34" s="121">
        <f>IF(BQ34=$BQ$16,'DATA GURU'!$C$30,0)</f>
        <v>1.75</v>
      </c>
      <c r="BS34" s="178" t="str">
        <f>'DATA SISWA'!BS31</f>
        <v>E</v>
      </c>
      <c r="BT34" s="120">
        <f>IF(BS34=$BS$16,'DATA GURU'!$C$30,0)</f>
        <v>1.75</v>
      </c>
      <c r="BU34" s="178" t="str">
        <f>'DATA SISWA'!BU31</f>
        <v>B</v>
      </c>
      <c r="BV34" s="121">
        <f>IF(BU34=$BU$16,'DATA GURU'!$C$30,0)</f>
        <v>1.75</v>
      </c>
      <c r="BW34" s="178" t="str">
        <f>'DATA SISWA'!BW31</f>
        <v>B</v>
      </c>
      <c r="BX34" s="120">
        <f>IF(BW34=$BW$16,'DATA GURU'!$C$30,0)</f>
        <v>0</v>
      </c>
      <c r="BY34" s="178" t="str">
        <f>'DATA SISWA'!BY31</f>
        <v>A</v>
      </c>
      <c r="BZ34" s="121">
        <f>IF(BY34=$BY$16,'DATA GURU'!$C$30,0)</f>
        <v>1.75</v>
      </c>
      <c r="CA34" s="178" t="str">
        <f>'DATA SISWA'!CA31</f>
        <v>C</v>
      </c>
      <c r="CB34" s="120">
        <f>IF(CA34=$CA$16,'DATA GURU'!$C$30,0)</f>
        <v>1.75</v>
      </c>
      <c r="CC34" s="178" t="str">
        <f>'DATA SISWA'!CC31</f>
        <v>A</v>
      </c>
      <c r="CD34" s="121">
        <f>IF(CC34=$CC$16,'DATA GURU'!$C$30,0)</f>
        <v>1.75</v>
      </c>
      <c r="CE34" s="178" t="str">
        <f>'DATA SISWA'!CE31</f>
        <v>A</v>
      </c>
      <c r="CF34" s="120">
        <f>IF(CE34=$CE$16,'DATA GURU'!$C$30,0)</f>
        <v>0</v>
      </c>
      <c r="CG34" s="178" t="str">
        <f>'DATA SISWA'!CG31</f>
        <v>E</v>
      </c>
      <c r="CH34" s="121">
        <f>IF(CG34=$CG$16,'DATA GURU'!$C$30,0)</f>
        <v>0</v>
      </c>
      <c r="CI34" s="52">
        <f>'DATA SISWA'!CI31</f>
        <v>3</v>
      </c>
      <c r="CJ34" s="52">
        <f>'DATA SISWA'!CJ31</f>
        <v>6</v>
      </c>
      <c r="CK34" s="52">
        <f>'DATA SISWA'!CK31</f>
        <v>2</v>
      </c>
      <c r="CL34" s="52">
        <f>'DATA SISWA'!CL31</f>
        <v>1</v>
      </c>
      <c r="CM34" s="52">
        <f>'DATA SISWA'!CM31</f>
        <v>3</v>
      </c>
      <c r="CN34" s="63">
        <f>'DATA SISWA'!CN31</f>
        <v>23</v>
      </c>
      <c r="CO34" s="63">
        <f>'DATA SISWA'!CO31</f>
        <v>17</v>
      </c>
      <c r="CP34" s="63">
        <f>'DATA SISWA'!CP31</f>
        <v>15</v>
      </c>
      <c r="CQ34" s="38">
        <f>'DATA SISWA'!CQ31</f>
        <v>55.25</v>
      </c>
      <c r="CR34" s="39">
        <f t="shared" si="1"/>
        <v>55.25</v>
      </c>
      <c r="CS34" s="161" t="str">
        <f t="shared" si="7"/>
        <v>v</v>
      </c>
      <c r="CT34" s="161" t="str">
        <f t="shared" si="8"/>
        <v>-</v>
      </c>
      <c r="CU34" s="162" t="str">
        <f t="shared" si="9"/>
        <v>Tuntas</v>
      </c>
      <c r="CX34" s="37">
        <v>17</v>
      </c>
      <c r="CY34" s="114" t="str">
        <f t="shared" si="6"/>
        <v>ROBI KURNIAWAN</v>
      </c>
      <c r="CZ34" s="157" t="s">
        <v>44</v>
      </c>
      <c r="DA34" s="37" t="s">
        <v>45</v>
      </c>
      <c r="DB34" s="37" t="s">
        <v>46</v>
      </c>
      <c r="DC34" s="37" t="s">
        <v>47</v>
      </c>
      <c r="DG34" s="45"/>
      <c r="DI34" s="181"/>
      <c r="DJ34" s="181"/>
      <c r="DK34" s="34"/>
      <c r="DL34" s="31"/>
    </row>
    <row r="35" spans="1:116" x14ac:dyDescent="0.25">
      <c r="A35" s="53">
        <v>17</v>
      </c>
      <c r="B35" s="110" t="str">
        <f>'DATA SISWA'!C32</f>
        <v>06-</v>
      </c>
      <c r="C35" s="77" t="str">
        <f>'DATA SISWA'!D32</f>
        <v>005-</v>
      </c>
      <c r="D35" s="77">
        <f>'DATA SISWA'!E32</f>
        <v>0</v>
      </c>
      <c r="E35" s="111">
        <f>'DATA SISWA'!F32</f>
        <v>0</v>
      </c>
      <c r="F35" s="62" t="str">
        <f>'DATA SISWA'!B32</f>
        <v>MUHAMMAD ZULKIFLI</v>
      </c>
      <c r="G35" s="119" t="str">
        <f>'DATA SISWA'!G32</f>
        <v>A</v>
      </c>
      <c r="H35" s="120">
        <f>IF(G35=$G$16,'DATA GURU'!$C$30,0)</f>
        <v>1.75</v>
      </c>
      <c r="I35" s="119" t="str">
        <f>'DATA SISWA'!I32</f>
        <v>E</v>
      </c>
      <c r="J35" s="120">
        <f>IF(I35=$I$16,'DATA GURU'!$C$30,0)</f>
        <v>1.75</v>
      </c>
      <c r="K35" s="119" t="str">
        <f>'DATA SISWA'!K32</f>
        <v>E</v>
      </c>
      <c r="L35" s="120">
        <f>IF(K35=$K$16,'DATA GURU'!$C$30,0)</f>
        <v>0</v>
      </c>
      <c r="M35" s="119" t="str">
        <f>'DATA SISWA'!M32</f>
        <v>A</v>
      </c>
      <c r="N35" s="120">
        <f>IF(M35=$M$16,'DATA GURU'!$C$30,0)</f>
        <v>1.75</v>
      </c>
      <c r="O35" s="119" t="str">
        <f>'DATA SISWA'!O32</f>
        <v>C</v>
      </c>
      <c r="P35" s="120">
        <f>IF(O35=$O$16,'DATA GURU'!$C$30,0)</f>
        <v>0</v>
      </c>
      <c r="Q35" s="119" t="str">
        <f>'DATA SISWA'!Q32</f>
        <v>D</v>
      </c>
      <c r="R35" s="120">
        <f>IF(Q35=$Q$16,'DATA GURU'!$C$30,0)</f>
        <v>0</v>
      </c>
      <c r="S35" s="119" t="str">
        <f>'DATA SISWA'!S32</f>
        <v>B</v>
      </c>
      <c r="T35" s="120">
        <f>IF(S35=$S$16,'DATA GURU'!$C$30,0)</f>
        <v>0</v>
      </c>
      <c r="U35" s="119" t="str">
        <f>'DATA SISWA'!U32</f>
        <v>C</v>
      </c>
      <c r="V35" s="120">
        <f>IF(U35=$U$16,'DATA GURU'!$C$30,0)</f>
        <v>0</v>
      </c>
      <c r="W35" s="119" t="str">
        <f>'DATA SISWA'!W32</f>
        <v>D</v>
      </c>
      <c r="X35" s="120">
        <f>IF(W35=$W$16,'DATA GURU'!$C$30,0)</f>
        <v>0</v>
      </c>
      <c r="Y35" s="119" t="str">
        <f>'DATA SISWA'!Y32</f>
        <v>B</v>
      </c>
      <c r="Z35" s="120">
        <f>IF(Y35=$Y$16,'DATA GURU'!$C$30,0)</f>
        <v>0</v>
      </c>
      <c r="AA35" s="119" t="str">
        <f>'DATA SISWA'!AA32</f>
        <v>E</v>
      </c>
      <c r="AB35" s="120">
        <f>IF(AA35=$AA$16,'DATA GURU'!$C$30,0)</f>
        <v>1.75</v>
      </c>
      <c r="AC35" s="178" t="str">
        <f>'DATA SISWA'!AC32</f>
        <v>A</v>
      </c>
      <c r="AD35" s="121">
        <f>IF(AC35=$AC$16,'DATA GURU'!$C$30,0)</f>
        <v>1.75</v>
      </c>
      <c r="AE35" s="178" t="str">
        <f>'DATA SISWA'!AE32</f>
        <v>A</v>
      </c>
      <c r="AF35" s="120">
        <f>IF(AE35=$AE$16,'DATA GURU'!$C$30,0)</f>
        <v>0</v>
      </c>
      <c r="AG35" s="178" t="str">
        <f>'DATA SISWA'!AG32</f>
        <v>A</v>
      </c>
      <c r="AH35" s="121">
        <f>IF(AG35=$AG$16,'DATA GURU'!$C$30,0)</f>
        <v>1.75</v>
      </c>
      <c r="AI35" s="178" t="str">
        <f>'DATA SISWA'!AI32</f>
        <v>D</v>
      </c>
      <c r="AJ35" s="120">
        <f>IF(AI35=$AI$16,'DATA GURU'!$C$30,0)</f>
        <v>1.75</v>
      </c>
      <c r="AK35" s="178" t="str">
        <f>'DATA SISWA'!AK32</f>
        <v>E</v>
      </c>
      <c r="AL35" s="121">
        <f>IF(AK35=$AK$16,'DATA GURU'!$C$30,0)</f>
        <v>0</v>
      </c>
      <c r="AM35" s="178" t="str">
        <f>'DATA SISWA'!AM32</f>
        <v>D</v>
      </c>
      <c r="AN35" s="120">
        <f>IF(AM35=$AM$16,'DATA GURU'!$C$30,0)</f>
        <v>0</v>
      </c>
      <c r="AO35" s="178" t="str">
        <f>'DATA SISWA'!AO32</f>
        <v>B</v>
      </c>
      <c r="AP35" s="121">
        <f>IF(AO35=$AO$16,'DATA GURU'!$C$30,0)</f>
        <v>0</v>
      </c>
      <c r="AQ35" s="178" t="str">
        <f>'DATA SISWA'!AQ32</f>
        <v>B</v>
      </c>
      <c r="AR35" s="120">
        <f>IF(AQ35=$AQ$16,'DATA GURU'!$C$30,0)</f>
        <v>1.75</v>
      </c>
      <c r="AS35" s="178" t="str">
        <f>'DATA SISWA'!AS32</f>
        <v>D</v>
      </c>
      <c r="AT35" s="121">
        <f>IF(AS35=$AS$16,'DATA GURU'!$C$30,0)</f>
        <v>0</v>
      </c>
      <c r="AU35" s="178" t="str">
        <f>'DATA SISWA'!AU32</f>
        <v>A</v>
      </c>
      <c r="AV35" s="120">
        <f>IF(AU35=$AU$16,'DATA GURU'!$C$30,0)</f>
        <v>0</v>
      </c>
      <c r="AW35" s="178" t="str">
        <f>'DATA SISWA'!AW32</f>
        <v>E</v>
      </c>
      <c r="AX35" s="121">
        <f>IF(AW35=$AW$16,'DATA GURU'!$C$30,0)</f>
        <v>0</v>
      </c>
      <c r="AY35" s="178" t="str">
        <f>'DATA SISWA'!AY32</f>
        <v>C</v>
      </c>
      <c r="AZ35" s="120">
        <f>IF(AY35=$AY$16,'DATA GURU'!$C$30,0)</f>
        <v>1.75</v>
      </c>
      <c r="BA35" s="178" t="str">
        <f>'DATA SISWA'!BA32</f>
        <v>C</v>
      </c>
      <c r="BB35" s="121">
        <f>IF(BA35=$BA$16,'DATA GURU'!$C$30,0)</f>
        <v>1.75</v>
      </c>
      <c r="BC35" s="178" t="str">
        <f>'DATA SISWA'!BC32</f>
        <v>B</v>
      </c>
      <c r="BD35" s="120">
        <f>IF(BC35=$BC$16,'DATA GURU'!$C$30,0)</f>
        <v>1.75</v>
      </c>
      <c r="BE35" s="178" t="str">
        <f>'DATA SISWA'!BE32</f>
        <v>C</v>
      </c>
      <c r="BF35" s="121">
        <f>IF(BE35=$BE$16,'DATA GURU'!$C$30,0)</f>
        <v>1.75</v>
      </c>
      <c r="BG35" s="178" t="str">
        <f>'DATA SISWA'!BG32</f>
        <v>A</v>
      </c>
      <c r="BH35" s="120">
        <f>IF(BG35=$BG$16,'DATA GURU'!$C$30,0)</f>
        <v>0</v>
      </c>
      <c r="BI35" s="178" t="str">
        <f>'DATA SISWA'!BI32</f>
        <v>B</v>
      </c>
      <c r="BJ35" s="121">
        <f>IF(BI35=$BI$16,'DATA GURU'!$C$30,0)</f>
        <v>0</v>
      </c>
      <c r="BK35" s="178" t="str">
        <f>'DATA SISWA'!BK32</f>
        <v>E</v>
      </c>
      <c r="BL35" s="120">
        <f>IF(BK35=$BK$16,'DATA GURU'!$C$30,0)</f>
        <v>1.75</v>
      </c>
      <c r="BM35" s="178" t="str">
        <f>'DATA SISWA'!BM32</f>
        <v>X</v>
      </c>
      <c r="BN35" s="121">
        <f>IF(BM35=$BM$16,'DATA GURU'!$C$30,0)</f>
        <v>0</v>
      </c>
      <c r="BO35" s="178" t="str">
        <f>'DATA SISWA'!BO32</f>
        <v>E</v>
      </c>
      <c r="BP35" s="120">
        <f>IF(BO35=$BO$16,'DATA GURU'!$C$30,0)</f>
        <v>0</v>
      </c>
      <c r="BQ35" s="178" t="str">
        <f>'DATA SISWA'!BQ32</f>
        <v>B</v>
      </c>
      <c r="BR35" s="121">
        <f>IF(BQ35=$BQ$16,'DATA GURU'!$C$30,0)</f>
        <v>0</v>
      </c>
      <c r="BS35" s="178" t="str">
        <f>'DATA SISWA'!BS32</f>
        <v>E</v>
      </c>
      <c r="BT35" s="120">
        <f>IF(BS35=$BS$16,'DATA GURU'!$C$30,0)</f>
        <v>1.75</v>
      </c>
      <c r="BU35" s="178" t="str">
        <f>'DATA SISWA'!BU32</f>
        <v>B</v>
      </c>
      <c r="BV35" s="121">
        <f>IF(BU35=$BU$16,'DATA GURU'!$C$30,0)</f>
        <v>1.75</v>
      </c>
      <c r="BW35" s="178" t="str">
        <f>'DATA SISWA'!BW32</f>
        <v>D</v>
      </c>
      <c r="BX35" s="120">
        <f>IF(BW35=$BW$16,'DATA GURU'!$C$30,0)</f>
        <v>1.75</v>
      </c>
      <c r="BY35" s="178" t="str">
        <f>'DATA SISWA'!BY32</f>
        <v>C</v>
      </c>
      <c r="BZ35" s="121">
        <f>IF(BY35=$BY$16,'DATA GURU'!$C$30,0)</f>
        <v>0</v>
      </c>
      <c r="CA35" s="178" t="str">
        <f>'DATA SISWA'!CA32</f>
        <v>A</v>
      </c>
      <c r="CB35" s="120">
        <f>IF(CA35=$CA$16,'DATA GURU'!$C$30,0)</f>
        <v>0</v>
      </c>
      <c r="CC35" s="178" t="str">
        <f>'DATA SISWA'!CC32</f>
        <v>A</v>
      </c>
      <c r="CD35" s="121">
        <f>IF(CC35=$CC$16,'DATA GURU'!$C$30,0)</f>
        <v>1.75</v>
      </c>
      <c r="CE35" s="178" t="str">
        <f>'DATA SISWA'!CE32</f>
        <v>C</v>
      </c>
      <c r="CF35" s="120">
        <f>IF(CE35=$CE$16,'DATA GURU'!$C$30,0)</f>
        <v>0</v>
      </c>
      <c r="CG35" s="178" t="str">
        <f>'DATA SISWA'!CG32</f>
        <v>D</v>
      </c>
      <c r="CH35" s="121">
        <f>IF(CG35=$CG$16,'DATA GURU'!$C$30,0)</f>
        <v>0</v>
      </c>
      <c r="CI35" s="52">
        <f>'DATA SISWA'!CI32</f>
        <v>3</v>
      </c>
      <c r="CJ35" s="52">
        <f>'DATA SISWA'!CJ32</f>
        <v>3</v>
      </c>
      <c r="CK35" s="52">
        <f>'DATA SISWA'!CK32</f>
        <v>2</v>
      </c>
      <c r="CL35" s="52">
        <f>'DATA SISWA'!CL32</f>
        <v>1</v>
      </c>
      <c r="CM35" s="52">
        <f>'DATA SISWA'!CM32</f>
        <v>5</v>
      </c>
      <c r="CN35" s="63">
        <f>'DATA SISWA'!CN32</f>
        <v>17</v>
      </c>
      <c r="CO35" s="63">
        <f>'DATA SISWA'!CO32</f>
        <v>23</v>
      </c>
      <c r="CP35" s="63">
        <f>'DATA SISWA'!CP32</f>
        <v>14</v>
      </c>
      <c r="CQ35" s="38">
        <f>'DATA SISWA'!CQ32</f>
        <v>43.75</v>
      </c>
      <c r="CR35" s="39">
        <f t="shared" si="1"/>
        <v>43.75</v>
      </c>
      <c r="CS35" s="161" t="str">
        <f t="shared" si="7"/>
        <v>-</v>
      </c>
      <c r="CT35" s="161" t="str">
        <f t="shared" si="8"/>
        <v>v</v>
      </c>
      <c r="CU35" s="162" t="str">
        <f t="shared" si="9"/>
        <v>Remedial</v>
      </c>
      <c r="CX35" s="37">
        <v>18</v>
      </c>
      <c r="CY35" s="114" t="str">
        <f t="shared" si="6"/>
        <v>SAHRUL GUNAWAN</v>
      </c>
      <c r="CZ35" s="157" t="s">
        <v>44</v>
      </c>
      <c r="DA35" s="37" t="s">
        <v>45</v>
      </c>
      <c r="DB35" s="37" t="s">
        <v>46</v>
      </c>
      <c r="DC35" s="37" t="s">
        <v>47</v>
      </c>
      <c r="DG35" s="46" t="str">
        <f>'DATA GURU'!C14</f>
        <v>EFFI RUBIYANTO, S.Pd., M.Si.</v>
      </c>
      <c r="DI35" s="181"/>
      <c r="DJ35" s="181"/>
      <c r="DK35" s="47" t="str">
        <f>'DATA GURU'!C25</f>
        <v>HARLIAWAN</v>
      </c>
      <c r="DL35" s="31"/>
    </row>
    <row r="36" spans="1:116" x14ac:dyDescent="0.25">
      <c r="A36" s="54">
        <v>18</v>
      </c>
      <c r="B36" s="110" t="str">
        <f>'DATA SISWA'!C33</f>
        <v>06-</v>
      </c>
      <c r="C36" s="77" t="str">
        <f>'DATA SISWA'!D33</f>
        <v>005-</v>
      </c>
      <c r="D36" s="77">
        <f>'DATA SISWA'!E33</f>
        <v>0</v>
      </c>
      <c r="E36" s="111">
        <f>'DATA SISWA'!F33</f>
        <v>0</v>
      </c>
      <c r="F36" s="62" t="str">
        <f>'DATA SISWA'!B33</f>
        <v>NADIA NOVITASARI</v>
      </c>
      <c r="G36" s="119" t="str">
        <f>'DATA SISWA'!G33</f>
        <v>A</v>
      </c>
      <c r="H36" s="120">
        <f>IF(G36=$G$16,'DATA GURU'!$C$30,0)</f>
        <v>1.75</v>
      </c>
      <c r="I36" s="119" t="str">
        <f>'DATA SISWA'!I33</f>
        <v>E</v>
      </c>
      <c r="J36" s="120">
        <f>IF(I36=$I$16,'DATA GURU'!$C$30,0)</f>
        <v>1.75</v>
      </c>
      <c r="K36" s="119" t="str">
        <f>'DATA SISWA'!K33</f>
        <v>E</v>
      </c>
      <c r="L36" s="120">
        <f>IF(K36=$K$16,'DATA GURU'!$C$30,0)</f>
        <v>0</v>
      </c>
      <c r="M36" s="119" t="str">
        <f>'DATA SISWA'!M33</f>
        <v>A</v>
      </c>
      <c r="N36" s="120">
        <f>IF(M36=$M$16,'DATA GURU'!$C$30,0)</f>
        <v>1.75</v>
      </c>
      <c r="O36" s="119" t="str">
        <f>'DATA SISWA'!O33</f>
        <v>D</v>
      </c>
      <c r="P36" s="120">
        <f>IF(O36=$O$16,'DATA GURU'!$C$30,0)</f>
        <v>0</v>
      </c>
      <c r="Q36" s="119" t="str">
        <f>'DATA SISWA'!Q33</f>
        <v>C</v>
      </c>
      <c r="R36" s="120">
        <f>IF(Q36=$Q$16,'DATA GURU'!$C$30,0)</f>
        <v>0</v>
      </c>
      <c r="S36" s="119" t="str">
        <f>'DATA SISWA'!S33</f>
        <v>B</v>
      </c>
      <c r="T36" s="120">
        <f>IF(S36=$S$16,'DATA GURU'!$C$30,0)</f>
        <v>0</v>
      </c>
      <c r="U36" s="119" t="str">
        <f>'DATA SISWA'!U33</f>
        <v>D</v>
      </c>
      <c r="V36" s="120">
        <f>IF(U36=$U$16,'DATA GURU'!$C$30,0)</f>
        <v>1.75</v>
      </c>
      <c r="W36" s="119" t="str">
        <f>'DATA SISWA'!W33</f>
        <v>A</v>
      </c>
      <c r="X36" s="120">
        <f>IF(W36=$W$16,'DATA GURU'!$C$30,0)</f>
        <v>0</v>
      </c>
      <c r="Y36" s="119" t="str">
        <f>'DATA SISWA'!Y33</f>
        <v>B</v>
      </c>
      <c r="Z36" s="120">
        <f>IF(Y36=$Y$16,'DATA GURU'!$C$30,0)</f>
        <v>0</v>
      </c>
      <c r="AA36" s="119" t="str">
        <f>'DATA SISWA'!AA33</f>
        <v>E</v>
      </c>
      <c r="AB36" s="120">
        <f>IF(AA36=$AA$16,'DATA GURU'!$C$30,0)</f>
        <v>1.75</v>
      </c>
      <c r="AC36" s="178" t="str">
        <f>'DATA SISWA'!AC33</f>
        <v>A</v>
      </c>
      <c r="AD36" s="121">
        <f>IF(AC36=$AC$16,'DATA GURU'!$C$30,0)</f>
        <v>1.75</v>
      </c>
      <c r="AE36" s="178" t="str">
        <f>'DATA SISWA'!AE33</f>
        <v>A</v>
      </c>
      <c r="AF36" s="120">
        <f>IF(AE36=$AE$16,'DATA GURU'!$C$30,0)</f>
        <v>0</v>
      </c>
      <c r="AG36" s="178" t="str">
        <f>'DATA SISWA'!AG33</f>
        <v>A</v>
      </c>
      <c r="AH36" s="121">
        <f>IF(AG36=$AG$16,'DATA GURU'!$C$30,0)</f>
        <v>1.75</v>
      </c>
      <c r="AI36" s="178" t="str">
        <f>'DATA SISWA'!AI33</f>
        <v>D</v>
      </c>
      <c r="AJ36" s="120">
        <f>IF(AI36=$AI$16,'DATA GURU'!$C$30,0)</f>
        <v>1.75</v>
      </c>
      <c r="AK36" s="178" t="str">
        <f>'DATA SISWA'!AK33</f>
        <v>A</v>
      </c>
      <c r="AL36" s="121">
        <f>IF(AK36=$AK$16,'DATA GURU'!$C$30,0)</f>
        <v>0</v>
      </c>
      <c r="AM36" s="178" t="str">
        <f>'DATA SISWA'!AM33</f>
        <v>B</v>
      </c>
      <c r="AN36" s="120">
        <f>IF(AM36=$AM$16,'DATA GURU'!$C$30,0)</f>
        <v>1.75</v>
      </c>
      <c r="AO36" s="178" t="str">
        <f>'DATA SISWA'!AO33</f>
        <v>A</v>
      </c>
      <c r="AP36" s="121">
        <f>IF(AO36=$AO$16,'DATA GURU'!$C$30,0)</f>
        <v>0</v>
      </c>
      <c r="AQ36" s="178" t="str">
        <f>'DATA SISWA'!AQ33</f>
        <v>B</v>
      </c>
      <c r="AR36" s="120">
        <f>IF(AQ36=$AQ$16,'DATA GURU'!$C$30,0)</f>
        <v>1.75</v>
      </c>
      <c r="AS36" s="178" t="str">
        <f>'DATA SISWA'!AS33</f>
        <v>A</v>
      </c>
      <c r="AT36" s="121">
        <f>IF(AS36=$AS$16,'DATA GURU'!$C$30,0)</f>
        <v>0</v>
      </c>
      <c r="AU36" s="178" t="str">
        <f>'DATA SISWA'!AU33</f>
        <v>B</v>
      </c>
      <c r="AV36" s="120">
        <f>IF(AU36=$AU$16,'DATA GURU'!$C$30,0)</f>
        <v>1.75</v>
      </c>
      <c r="AW36" s="178" t="str">
        <f>'DATA SISWA'!AW33</f>
        <v>B</v>
      </c>
      <c r="AX36" s="121">
        <f>IF(AW36=$AW$16,'DATA GURU'!$C$30,0)</f>
        <v>1.75</v>
      </c>
      <c r="AY36" s="178" t="str">
        <f>'DATA SISWA'!AY33</f>
        <v>C</v>
      </c>
      <c r="AZ36" s="120">
        <f>IF(AY36=$AY$16,'DATA GURU'!$C$30,0)</f>
        <v>1.75</v>
      </c>
      <c r="BA36" s="178" t="str">
        <f>'DATA SISWA'!BA33</f>
        <v>C</v>
      </c>
      <c r="BB36" s="121">
        <f>IF(BA36=$BA$16,'DATA GURU'!$C$30,0)</f>
        <v>1.75</v>
      </c>
      <c r="BC36" s="178" t="str">
        <f>'DATA SISWA'!BC33</f>
        <v>B</v>
      </c>
      <c r="BD36" s="120">
        <f>IF(BC36=$BC$16,'DATA GURU'!$C$30,0)</f>
        <v>1.75</v>
      </c>
      <c r="BE36" s="178" t="str">
        <f>'DATA SISWA'!BE33</f>
        <v>C</v>
      </c>
      <c r="BF36" s="121">
        <f>IF(BE36=$BE$16,'DATA GURU'!$C$30,0)</f>
        <v>1.75</v>
      </c>
      <c r="BG36" s="178" t="str">
        <f>'DATA SISWA'!BG33</f>
        <v>D</v>
      </c>
      <c r="BH36" s="120">
        <f>IF(BG36=$BG$16,'DATA GURU'!$C$30,0)</f>
        <v>1.75</v>
      </c>
      <c r="BI36" s="178" t="str">
        <f>'DATA SISWA'!BI33</f>
        <v>E</v>
      </c>
      <c r="BJ36" s="121">
        <f>IF(BI36=$BI$16,'DATA GURU'!$C$30,0)</f>
        <v>0</v>
      </c>
      <c r="BK36" s="178" t="str">
        <f>'DATA SISWA'!BK33</f>
        <v>C</v>
      </c>
      <c r="BL36" s="120">
        <f>IF(BK36=$BK$16,'DATA GURU'!$C$30,0)</f>
        <v>0</v>
      </c>
      <c r="BM36" s="178" t="str">
        <f>'DATA SISWA'!BM33</f>
        <v>B</v>
      </c>
      <c r="BN36" s="121">
        <f>IF(BM36=$BM$16,'DATA GURU'!$C$30,0)</f>
        <v>0</v>
      </c>
      <c r="BO36" s="178" t="str">
        <f>'DATA SISWA'!BO33</f>
        <v>E</v>
      </c>
      <c r="BP36" s="120">
        <f>IF(BO36=$BO$16,'DATA GURU'!$C$30,0)</f>
        <v>0</v>
      </c>
      <c r="BQ36" s="178" t="str">
        <f>'DATA SISWA'!BQ33</f>
        <v>E</v>
      </c>
      <c r="BR36" s="121">
        <f>IF(BQ36=$BQ$16,'DATA GURU'!$C$30,0)</f>
        <v>1.75</v>
      </c>
      <c r="BS36" s="178" t="str">
        <f>'DATA SISWA'!BS33</f>
        <v>E</v>
      </c>
      <c r="BT36" s="120">
        <f>IF(BS36=$BS$16,'DATA GURU'!$C$30,0)</f>
        <v>1.75</v>
      </c>
      <c r="BU36" s="178" t="str">
        <f>'DATA SISWA'!BU33</f>
        <v>B</v>
      </c>
      <c r="BV36" s="121">
        <f>IF(BU36=$BU$16,'DATA GURU'!$C$30,0)</f>
        <v>1.75</v>
      </c>
      <c r="BW36" s="178" t="str">
        <f>'DATA SISWA'!BW33</f>
        <v>D</v>
      </c>
      <c r="BX36" s="120">
        <f>IF(BW36=$BW$16,'DATA GURU'!$C$30,0)</f>
        <v>1.75</v>
      </c>
      <c r="BY36" s="178" t="str">
        <f>'DATA SISWA'!BY33</f>
        <v>A</v>
      </c>
      <c r="BZ36" s="121">
        <f>IF(BY36=$BY$16,'DATA GURU'!$C$30,0)</f>
        <v>1.75</v>
      </c>
      <c r="CA36" s="178" t="str">
        <f>'DATA SISWA'!CA33</f>
        <v>C</v>
      </c>
      <c r="CB36" s="120">
        <f>IF(CA36=$CA$16,'DATA GURU'!$C$30,0)</f>
        <v>1.75</v>
      </c>
      <c r="CC36" s="178" t="str">
        <f>'DATA SISWA'!CC33</f>
        <v>C</v>
      </c>
      <c r="CD36" s="121">
        <f>IF(CC36=$CC$16,'DATA GURU'!$C$30,0)</f>
        <v>0</v>
      </c>
      <c r="CE36" s="178" t="str">
        <f>'DATA SISWA'!CE33</f>
        <v>B</v>
      </c>
      <c r="CF36" s="120">
        <f>IF(CE36=$CE$16,'DATA GURU'!$C$30,0)</f>
        <v>1.75</v>
      </c>
      <c r="CG36" s="178" t="str">
        <f>'DATA SISWA'!CG33</f>
        <v>A</v>
      </c>
      <c r="CH36" s="121">
        <f>IF(CG36=$CG$16,'DATA GURU'!$C$30,0)</f>
        <v>0</v>
      </c>
      <c r="CI36" s="52">
        <f>'DATA SISWA'!CI33</f>
        <v>3</v>
      </c>
      <c r="CJ36" s="52">
        <f>'DATA SISWA'!CJ33</f>
        <v>3</v>
      </c>
      <c r="CK36" s="52">
        <f>'DATA SISWA'!CK33</f>
        <v>3</v>
      </c>
      <c r="CL36" s="52">
        <f>'DATA SISWA'!CL33</f>
        <v>1</v>
      </c>
      <c r="CM36" s="52">
        <f>'DATA SISWA'!CM33</f>
        <v>5</v>
      </c>
      <c r="CN36" s="63">
        <f>'DATA SISWA'!CN33</f>
        <v>24</v>
      </c>
      <c r="CO36" s="63">
        <f>'DATA SISWA'!CO33</f>
        <v>16</v>
      </c>
      <c r="CP36" s="63">
        <f>'DATA SISWA'!CP33</f>
        <v>15</v>
      </c>
      <c r="CQ36" s="38">
        <f>'DATA SISWA'!CQ33</f>
        <v>57</v>
      </c>
      <c r="CR36" s="39">
        <f t="shared" si="1"/>
        <v>56.999999999999993</v>
      </c>
      <c r="CS36" s="161" t="str">
        <f t="shared" si="7"/>
        <v>v</v>
      </c>
      <c r="CT36" s="161" t="str">
        <f t="shared" si="8"/>
        <v>-</v>
      </c>
      <c r="CU36" s="162" t="str">
        <f t="shared" si="9"/>
        <v>Tuntas</v>
      </c>
      <c r="CX36" s="37">
        <v>19</v>
      </c>
      <c r="CY36" s="114" t="str">
        <f t="shared" si="6"/>
        <v>SITI NURZAKIAH</v>
      </c>
      <c r="CZ36" s="157" t="s">
        <v>44</v>
      </c>
      <c r="DA36" s="37" t="s">
        <v>45</v>
      </c>
      <c r="DB36" s="37" t="s">
        <v>46</v>
      </c>
      <c r="DC36" s="37" t="s">
        <v>47</v>
      </c>
      <c r="DG36" s="48" t="s">
        <v>131</v>
      </c>
      <c r="DH36" s="41" t="str">
        <f>'DATA GURU'!C15</f>
        <v>197007161996011000</v>
      </c>
      <c r="DI36" s="181"/>
      <c r="DJ36" s="181"/>
      <c r="DK36" s="34" t="s">
        <v>131</v>
      </c>
      <c r="DL36" s="41" t="str">
        <f>'DATA GURU'!C26</f>
        <v>197512152007011021</v>
      </c>
    </row>
    <row r="37" spans="1:116" x14ac:dyDescent="0.25">
      <c r="A37" s="53">
        <v>19</v>
      </c>
      <c r="B37" s="110" t="str">
        <f>'DATA SISWA'!C34</f>
        <v>06-</v>
      </c>
      <c r="C37" s="77" t="str">
        <f>'DATA SISWA'!D34</f>
        <v>005-</v>
      </c>
      <c r="D37" s="77">
        <f>'DATA SISWA'!E34</f>
        <v>0</v>
      </c>
      <c r="E37" s="111">
        <f>'DATA SISWA'!F34</f>
        <v>0</v>
      </c>
      <c r="F37" s="62" t="str">
        <f>'DATA SISWA'!B34</f>
        <v>NUR HAMIDAH</v>
      </c>
      <c r="G37" s="119" t="str">
        <f>'DATA SISWA'!G34</f>
        <v>A</v>
      </c>
      <c r="H37" s="120">
        <f>IF(G37=$G$16,'DATA GURU'!$C$30,0)</f>
        <v>1.75</v>
      </c>
      <c r="I37" s="119" t="str">
        <f>'DATA SISWA'!I34</f>
        <v>A</v>
      </c>
      <c r="J37" s="120">
        <f>IF(I37=$I$16,'DATA GURU'!$C$30,0)</f>
        <v>0</v>
      </c>
      <c r="K37" s="119" t="str">
        <f>'DATA SISWA'!K34</f>
        <v>E</v>
      </c>
      <c r="L37" s="120">
        <f>IF(K37=$K$16,'DATA GURU'!$C$30,0)</f>
        <v>0</v>
      </c>
      <c r="M37" s="119" t="str">
        <f>'DATA SISWA'!M34</f>
        <v>A</v>
      </c>
      <c r="N37" s="120">
        <f>IF(M37=$M$16,'DATA GURU'!$C$30,0)</f>
        <v>1.75</v>
      </c>
      <c r="O37" s="119" t="str">
        <f>'DATA SISWA'!O34</f>
        <v>D</v>
      </c>
      <c r="P37" s="120">
        <f>IF(O37=$O$16,'DATA GURU'!$C$30,0)</f>
        <v>0</v>
      </c>
      <c r="Q37" s="119" t="str">
        <f>'DATA SISWA'!Q34</f>
        <v>E</v>
      </c>
      <c r="R37" s="120">
        <f>IF(Q37=$Q$16,'DATA GURU'!$C$30,0)</f>
        <v>0</v>
      </c>
      <c r="S37" s="119" t="str">
        <f>'DATA SISWA'!S34</f>
        <v>C</v>
      </c>
      <c r="T37" s="120">
        <f>IF(S37=$S$16,'DATA GURU'!$C$30,0)</f>
        <v>0</v>
      </c>
      <c r="U37" s="119" t="str">
        <f>'DATA SISWA'!U34</f>
        <v>E</v>
      </c>
      <c r="V37" s="120">
        <f>IF(U37=$U$16,'DATA GURU'!$C$30,0)</f>
        <v>0</v>
      </c>
      <c r="W37" s="119" t="str">
        <f>'DATA SISWA'!W34</f>
        <v>B</v>
      </c>
      <c r="X37" s="120">
        <f>IF(W37=$W$16,'DATA GURU'!$C$30,0)</f>
        <v>0</v>
      </c>
      <c r="Y37" s="119" t="str">
        <f>'DATA SISWA'!Y34</f>
        <v>B</v>
      </c>
      <c r="Z37" s="120">
        <f>IF(Y37=$Y$16,'DATA GURU'!$C$30,0)</f>
        <v>0</v>
      </c>
      <c r="AA37" s="119" t="str">
        <f>'DATA SISWA'!AA34</f>
        <v>E</v>
      </c>
      <c r="AB37" s="120">
        <f>IF(AA37=$AA$16,'DATA GURU'!$C$30,0)</f>
        <v>1.75</v>
      </c>
      <c r="AC37" s="178" t="str">
        <f>'DATA SISWA'!AC34</f>
        <v>C</v>
      </c>
      <c r="AD37" s="121">
        <f>IF(AC37=$AC$16,'DATA GURU'!$C$30,0)</f>
        <v>0</v>
      </c>
      <c r="AE37" s="178" t="str">
        <f>'DATA SISWA'!AE34</f>
        <v>C</v>
      </c>
      <c r="AF37" s="120">
        <f>IF(AE37=$AE$16,'DATA GURU'!$C$30,0)</f>
        <v>0</v>
      </c>
      <c r="AG37" s="178" t="str">
        <f>'DATA SISWA'!AG34</f>
        <v>A</v>
      </c>
      <c r="AH37" s="121">
        <f>IF(AG37=$AG$16,'DATA GURU'!$C$30,0)</f>
        <v>1.75</v>
      </c>
      <c r="AI37" s="178" t="str">
        <f>'DATA SISWA'!AI34</f>
        <v>D</v>
      </c>
      <c r="AJ37" s="120">
        <f>IF(AI37=$AI$16,'DATA GURU'!$C$30,0)</f>
        <v>1.75</v>
      </c>
      <c r="AK37" s="178" t="str">
        <f>'DATA SISWA'!AK34</f>
        <v>C</v>
      </c>
      <c r="AL37" s="121">
        <f>IF(AK37=$AK$16,'DATA GURU'!$C$30,0)</f>
        <v>1.75</v>
      </c>
      <c r="AM37" s="178" t="str">
        <f>'DATA SISWA'!AM34</f>
        <v>A</v>
      </c>
      <c r="AN37" s="120">
        <f>IF(AM37=$AM$16,'DATA GURU'!$C$30,0)</f>
        <v>0</v>
      </c>
      <c r="AO37" s="178" t="str">
        <f>'DATA SISWA'!AO34</f>
        <v>C</v>
      </c>
      <c r="AP37" s="121">
        <f>IF(AO37=$AO$16,'DATA GURU'!$C$30,0)</f>
        <v>0</v>
      </c>
      <c r="AQ37" s="178" t="str">
        <f>'DATA SISWA'!AQ34</f>
        <v>B</v>
      </c>
      <c r="AR37" s="120">
        <f>IF(AQ37=$AQ$16,'DATA GURU'!$C$30,0)</f>
        <v>1.75</v>
      </c>
      <c r="AS37" s="178" t="str">
        <f>'DATA SISWA'!AS34</f>
        <v>D</v>
      </c>
      <c r="AT37" s="121">
        <f>IF(AS37=$AS$16,'DATA GURU'!$C$30,0)</f>
        <v>0</v>
      </c>
      <c r="AU37" s="178" t="str">
        <f>'DATA SISWA'!AU34</f>
        <v>A</v>
      </c>
      <c r="AV37" s="120">
        <f>IF(AU37=$AU$16,'DATA GURU'!$C$30,0)</f>
        <v>0</v>
      </c>
      <c r="AW37" s="178" t="str">
        <f>'DATA SISWA'!AW34</f>
        <v>C</v>
      </c>
      <c r="AX37" s="121">
        <f>IF(AW37=$AW$16,'DATA GURU'!$C$30,0)</f>
        <v>0</v>
      </c>
      <c r="AY37" s="178" t="str">
        <f>'DATA SISWA'!AY34</f>
        <v>B</v>
      </c>
      <c r="AZ37" s="120">
        <f>IF(AY37=$AY$16,'DATA GURU'!$C$30,0)</f>
        <v>0</v>
      </c>
      <c r="BA37" s="178" t="str">
        <f>'DATA SISWA'!BA34</f>
        <v>A</v>
      </c>
      <c r="BB37" s="121">
        <f>IF(BA37=$BA$16,'DATA GURU'!$C$30,0)</f>
        <v>0</v>
      </c>
      <c r="BC37" s="178" t="str">
        <f>'DATA SISWA'!BC34</f>
        <v>B</v>
      </c>
      <c r="BD37" s="120">
        <f>IF(BC37=$BC$16,'DATA GURU'!$C$30,0)</f>
        <v>1.75</v>
      </c>
      <c r="BE37" s="178" t="str">
        <f>'DATA SISWA'!BE34</f>
        <v>C</v>
      </c>
      <c r="BF37" s="121">
        <f>IF(BE37=$BE$16,'DATA GURU'!$C$30,0)</f>
        <v>1.75</v>
      </c>
      <c r="BG37" s="178" t="str">
        <f>'DATA SISWA'!BG34</f>
        <v>D</v>
      </c>
      <c r="BH37" s="120">
        <f>IF(BG37=$BG$16,'DATA GURU'!$C$30,0)</f>
        <v>1.75</v>
      </c>
      <c r="BI37" s="178" t="str">
        <f>'DATA SISWA'!BI34</f>
        <v>A</v>
      </c>
      <c r="BJ37" s="121">
        <f>IF(BI37=$BI$16,'DATA GURU'!$C$30,0)</f>
        <v>1.75</v>
      </c>
      <c r="BK37" s="178" t="str">
        <f>'DATA SISWA'!BK34</f>
        <v>C</v>
      </c>
      <c r="BL37" s="120">
        <f>IF(BK37=$BK$16,'DATA GURU'!$C$30,0)</f>
        <v>0</v>
      </c>
      <c r="BM37" s="178" t="str">
        <f>'DATA SISWA'!BM34</f>
        <v>C</v>
      </c>
      <c r="BN37" s="121">
        <f>IF(BM37=$BM$16,'DATA GURU'!$C$30,0)</f>
        <v>1.75</v>
      </c>
      <c r="BO37" s="178" t="str">
        <f>'DATA SISWA'!BO34</f>
        <v>E</v>
      </c>
      <c r="BP37" s="120">
        <f>IF(BO37=$BO$16,'DATA GURU'!$C$30,0)</f>
        <v>0</v>
      </c>
      <c r="BQ37" s="178" t="str">
        <f>'DATA SISWA'!BQ34</f>
        <v>E</v>
      </c>
      <c r="BR37" s="121">
        <f>IF(BQ37=$BQ$16,'DATA GURU'!$C$30,0)</f>
        <v>1.75</v>
      </c>
      <c r="BS37" s="178" t="str">
        <f>'DATA SISWA'!BS34</f>
        <v>E</v>
      </c>
      <c r="BT37" s="120">
        <f>IF(BS37=$BS$16,'DATA GURU'!$C$30,0)</f>
        <v>1.75</v>
      </c>
      <c r="BU37" s="178" t="str">
        <f>'DATA SISWA'!BU34</f>
        <v>A</v>
      </c>
      <c r="BV37" s="121">
        <f>IF(BU37=$BU$16,'DATA GURU'!$C$30,0)</f>
        <v>0</v>
      </c>
      <c r="BW37" s="178" t="str">
        <f>'DATA SISWA'!BW34</f>
        <v>A</v>
      </c>
      <c r="BX37" s="120">
        <f>IF(BW37=$BW$16,'DATA GURU'!$C$30,0)</f>
        <v>0</v>
      </c>
      <c r="BY37" s="178" t="str">
        <f>'DATA SISWA'!BY34</f>
        <v>A</v>
      </c>
      <c r="BZ37" s="121">
        <f>IF(BY37=$BY$16,'DATA GURU'!$C$30,0)</f>
        <v>1.75</v>
      </c>
      <c r="CA37" s="178" t="str">
        <f>'DATA SISWA'!CA34</f>
        <v>D</v>
      </c>
      <c r="CB37" s="120">
        <f>IF(CA37=$CA$16,'DATA GURU'!$C$30,0)</f>
        <v>0</v>
      </c>
      <c r="CC37" s="178" t="str">
        <f>'DATA SISWA'!CC34</f>
        <v>C</v>
      </c>
      <c r="CD37" s="121">
        <f>IF(CC37=$CC$16,'DATA GURU'!$C$30,0)</f>
        <v>0</v>
      </c>
      <c r="CE37" s="178" t="str">
        <f>'DATA SISWA'!CE34</f>
        <v>B</v>
      </c>
      <c r="CF37" s="120">
        <f>IF(CE37=$CE$16,'DATA GURU'!$C$30,0)</f>
        <v>1.75</v>
      </c>
      <c r="CG37" s="178" t="str">
        <f>'DATA SISWA'!CG34</f>
        <v>A</v>
      </c>
      <c r="CH37" s="121">
        <f>IF(CG37=$CG$16,'DATA GURU'!$C$30,0)</f>
        <v>0</v>
      </c>
      <c r="CI37" s="52">
        <f>'DATA SISWA'!CI34</f>
        <v>3</v>
      </c>
      <c r="CJ37" s="52">
        <f>'DATA SISWA'!CJ34</f>
        <v>7</v>
      </c>
      <c r="CK37" s="52">
        <f>'DATA SISWA'!CK34</f>
        <v>4</v>
      </c>
      <c r="CL37" s="52">
        <f>'DATA SISWA'!CL34</f>
        <v>3</v>
      </c>
      <c r="CM37" s="52">
        <f>'DATA SISWA'!CM34</f>
        <v>5</v>
      </c>
      <c r="CN37" s="63">
        <f>'DATA SISWA'!CN34</f>
        <v>16</v>
      </c>
      <c r="CO37" s="63">
        <f>'DATA SISWA'!CO34</f>
        <v>24</v>
      </c>
      <c r="CP37" s="63">
        <f>'DATA SISWA'!CP34</f>
        <v>22</v>
      </c>
      <c r="CQ37" s="38">
        <f>'DATA SISWA'!CQ34</f>
        <v>50</v>
      </c>
      <c r="CR37" s="39">
        <f t="shared" si="1"/>
        <v>50</v>
      </c>
      <c r="CS37" s="161" t="str">
        <f t="shared" si="7"/>
        <v>-</v>
      </c>
      <c r="CT37" s="161" t="str">
        <f t="shared" si="8"/>
        <v>v</v>
      </c>
      <c r="CU37" s="162" t="str">
        <f t="shared" si="9"/>
        <v>Remedial</v>
      </c>
      <c r="CX37" s="37">
        <v>20</v>
      </c>
      <c r="CY37" s="114" t="str">
        <f t="shared" si="6"/>
        <v>WAHYU KURNIAWAN</v>
      </c>
      <c r="CZ37" s="157" t="s">
        <v>44</v>
      </c>
      <c r="DA37" s="37" t="s">
        <v>45</v>
      </c>
      <c r="DB37" s="37" t="s">
        <v>46</v>
      </c>
      <c r="DC37" s="37" t="s">
        <v>47</v>
      </c>
    </row>
    <row r="38" spans="1:116" x14ac:dyDescent="0.25">
      <c r="A38" s="54">
        <v>20</v>
      </c>
      <c r="B38" s="110" t="str">
        <f>'DATA SISWA'!C35</f>
        <v>06-</v>
      </c>
      <c r="C38" s="77" t="str">
        <f>'DATA SISWA'!D35</f>
        <v>005-</v>
      </c>
      <c r="D38" s="77">
        <f>'DATA SISWA'!E35</f>
        <v>0</v>
      </c>
      <c r="E38" s="111">
        <f>'DATA SISWA'!F35</f>
        <v>0</v>
      </c>
      <c r="F38" s="62" t="str">
        <f>'DATA SISWA'!B35</f>
        <v>NURJANNAH</v>
      </c>
      <c r="G38" s="119" t="str">
        <f>'DATA SISWA'!G35</f>
        <v>A</v>
      </c>
      <c r="H38" s="120">
        <f>IF(G38=$G$16,'DATA GURU'!$C$30,0)</f>
        <v>1.75</v>
      </c>
      <c r="I38" s="119" t="str">
        <f>'DATA SISWA'!I35</f>
        <v>E</v>
      </c>
      <c r="J38" s="120">
        <f>IF(I38=$I$16,'DATA GURU'!$C$30,0)</f>
        <v>1.75</v>
      </c>
      <c r="K38" s="119" t="str">
        <f>'DATA SISWA'!K35</f>
        <v>E</v>
      </c>
      <c r="L38" s="120">
        <f>IF(K38=$K$16,'DATA GURU'!$C$30,0)</f>
        <v>0</v>
      </c>
      <c r="M38" s="119" t="str">
        <f>'DATA SISWA'!M35</f>
        <v>A</v>
      </c>
      <c r="N38" s="120">
        <f>IF(M38=$M$16,'DATA GURU'!$C$30,0)</f>
        <v>1.75</v>
      </c>
      <c r="O38" s="119" t="str">
        <f>'DATA SISWA'!O35</f>
        <v>D</v>
      </c>
      <c r="P38" s="120">
        <f>IF(O38=$O$16,'DATA GURU'!$C$30,0)</f>
        <v>0</v>
      </c>
      <c r="Q38" s="119" t="str">
        <f>'DATA SISWA'!Q35</f>
        <v>B</v>
      </c>
      <c r="R38" s="120">
        <f>IF(Q38=$Q$16,'DATA GURU'!$C$30,0)</f>
        <v>0</v>
      </c>
      <c r="S38" s="119" t="str">
        <f>'DATA SISWA'!S35</f>
        <v>B</v>
      </c>
      <c r="T38" s="120">
        <f>IF(S38=$S$16,'DATA GURU'!$C$30,0)</f>
        <v>0</v>
      </c>
      <c r="U38" s="119" t="str">
        <f>'DATA SISWA'!U35</f>
        <v>E</v>
      </c>
      <c r="V38" s="120">
        <f>IF(U38=$U$16,'DATA GURU'!$C$30,0)</f>
        <v>0</v>
      </c>
      <c r="W38" s="119" t="str">
        <f>'DATA SISWA'!W35</f>
        <v>A</v>
      </c>
      <c r="X38" s="120">
        <f>IF(W38=$W$16,'DATA GURU'!$C$30,0)</f>
        <v>0</v>
      </c>
      <c r="Y38" s="119" t="str">
        <f>'DATA SISWA'!Y35</f>
        <v>C</v>
      </c>
      <c r="Z38" s="120">
        <f>IF(Y38=$Y$16,'DATA GURU'!$C$30,0)</f>
        <v>1.75</v>
      </c>
      <c r="AA38" s="119" t="str">
        <f>'DATA SISWA'!AA35</f>
        <v>D</v>
      </c>
      <c r="AB38" s="120">
        <f>IF(AA38=$AA$16,'DATA GURU'!$C$30,0)</f>
        <v>0</v>
      </c>
      <c r="AC38" s="178" t="str">
        <f>'DATA SISWA'!AC35</f>
        <v>D</v>
      </c>
      <c r="AD38" s="121">
        <f>IF(AC38=$AC$16,'DATA GURU'!$C$30,0)</f>
        <v>0</v>
      </c>
      <c r="AE38" s="178" t="str">
        <f>'DATA SISWA'!AE35</f>
        <v>E</v>
      </c>
      <c r="AF38" s="120">
        <f>IF(AE38=$AE$16,'DATA GURU'!$C$30,0)</f>
        <v>0</v>
      </c>
      <c r="AG38" s="178" t="str">
        <f>'DATA SISWA'!AG35</f>
        <v>A</v>
      </c>
      <c r="AH38" s="121">
        <f>IF(AG38=$AG$16,'DATA GURU'!$C$30,0)</f>
        <v>1.75</v>
      </c>
      <c r="AI38" s="178" t="str">
        <f>'DATA SISWA'!AI35</f>
        <v>D</v>
      </c>
      <c r="AJ38" s="120">
        <f>IF(AI38=$AI$16,'DATA GURU'!$C$30,0)</f>
        <v>1.75</v>
      </c>
      <c r="AK38" s="178" t="str">
        <f>'DATA SISWA'!AK35</f>
        <v>A</v>
      </c>
      <c r="AL38" s="121">
        <f>IF(AK38=$AK$16,'DATA GURU'!$C$30,0)</f>
        <v>0</v>
      </c>
      <c r="AM38" s="178" t="str">
        <f>'DATA SISWA'!AM35</f>
        <v>B</v>
      </c>
      <c r="AN38" s="120">
        <f>IF(AM38=$AM$16,'DATA GURU'!$C$30,0)</f>
        <v>1.75</v>
      </c>
      <c r="AO38" s="178" t="str">
        <f>'DATA SISWA'!AO35</f>
        <v>X</v>
      </c>
      <c r="AP38" s="121">
        <f>IF(AO38=$AO$16,'DATA GURU'!$C$30,0)</f>
        <v>0</v>
      </c>
      <c r="AQ38" s="178" t="str">
        <f>'DATA SISWA'!AQ35</f>
        <v>B</v>
      </c>
      <c r="AR38" s="120">
        <f>IF(AQ38=$AQ$16,'DATA GURU'!$C$30,0)</f>
        <v>1.75</v>
      </c>
      <c r="AS38" s="178" t="str">
        <f>'DATA SISWA'!AS35</f>
        <v>D</v>
      </c>
      <c r="AT38" s="121">
        <f>IF(AS38=$AS$16,'DATA GURU'!$C$30,0)</f>
        <v>0</v>
      </c>
      <c r="AU38" s="178" t="str">
        <f>'DATA SISWA'!AU35</f>
        <v>A</v>
      </c>
      <c r="AV38" s="120">
        <f>IF(AU38=$AU$16,'DATA GURU'!$C$30,0)</f>
        <v>0</v>
      </c>
      <c r="AW38" s="178" t="str">
        <f>'DATA SISWA'!AW35</f>
        <v>B</v>
      </c>
      <c r="AX38" s="121">
        <f>IF(AW38=$AW$16,'DATA GURU'!$C$30,0)</f>
        <v>1.75</v>
      </c>
      <c r="AY38" s="178" t="str">
        <f>'DATA SISWA'!AY35</f>
        <v>C</v>
      </c>
      <c r="AZ38" s="120">
        <f>IF(AY38=$AY$16,'DATA GURU'!$C$30,0)</f>
        <v>1.75</v>
      </c>
      <c r="BA38" s="178" t="str">
        <f>'DATA SISWA'!BA35</f>
        <v>B</v>
      </c>
      <c r="BB38" s="121">
        <f>IF(BA38=$BA$16,'DATA GURU'!$C$30,0)</f>
        <v>0</v>
      </c>
      <c r="BC38" s="178" t="str">
        <f>'DATA SISWA'!BC35</f>
        <v>B</v>
      </c>
      <c r="BD38" s="120">
        <f>IF(BC38=$BC$16,'DATA GURU'!$C$30,0)</f>
        <v>1.75</v>
      </c>
      <c r="BE38" s="178" t="str">
        <f>'DATA SISWA'!BE35</f>
        <v>D</v>
      </c>
      <c r="BF38" s="121">
        <f>IF(BE38=$BE$16,'DATA GURU'!$C$30,0)</f>
        <v>0</v>
      </c>
      <c r="BG38" s="178" t="str">
        <f>'DATA SISWA'!BG35</f>
        <v>A</v>
      </c>
      <c r="BH38" s="120">
        <f>IF(BG38=$BG$16,'DATA GURU'!$C$30,0)</f>
        <v>0</v>
      </c>
      <c r="BI38" s="178" t="str">
        <f>'DATA SISWA'!BI35</f>
        <v>D</v>
      </c>
      <c r="BJ38" s="121">
        <f>IF(BI38=$BI$16,'DATA GURU'!$C$30,0)</f>
        <v>0</v>
      </c>
      <c r="BK38" s="178" t="str">
        <f>'DATA SISWA'!BK35</f>
        <v>B</v>
      </c>
      <c r="BL38" s="120">
        <f>IF(BK38=$BK$16,'DATA GURU'!$C$30,0)</f>
        <v>0</v>
      </c>
      <c r="BM38" s="178" t="str">
        <f>'DATA SISWA'!BM35</f>
        <v>C</v>
      </c>
      <c r="BN38" s="121">
        <f>IF(BM38=$BM$16,'DATA GURU'!$C$30,0)</f>
        <v>1.75</v>
      </c>
      <c r="BO38" s="178" t="str">
        <f>'DATA SISWA'!BO35</f>
        <v>E</v>
      </c>
      <c r="BP38" s="120">
        <f>IF(BO38=$BO$16,'DATA GURU'!$C$30,0)</f>
        <v>0</v>
      </c>
      <c r="BQ38" s="178" t="str">
        <f>'DATA SISWA'!BQ35</f>
        <v>E</v>
      </c>
      <c r="BR38" s="121">
        <f>IF(BQ38=$BQ$16,'DATA GURU'!$C$30,0)</f>
        <v>1.75</v>
      </c>
      <c r="BS38" s="178" t="str">
        <f>'DATA SISWA'!BS35</f>
        <v>E</v>
      </c>
      <c r="BT38" s="120">
        <f>IF(BS38=$BS$16,'DATA GURU'!$C$30,0)</f>
        <v>1.75</v>
      </c>
      <c r="BU38" s="178" t="str">
        <f>'DATA SISWA'!BU35</f>
        <v>B</v>
      </c>
      <c r="BV38" s="121">
        <f>IF(BU38=$BU$16,'DATA GURU'!$C$30,0)</f>
        <v>1.75</v>
      </c>
      <c r="BW38" s="178" t="str">
        <f>'DATA SISWA'!BW35</f>
        <v>A</v>
      </c>
      <c r="BX38" s="120">
        <f>IF(BW38=$BW$16,'DATA GURU'!$C$30,0)</f>
        <v>0</v>
      </c>
      <c r="BY38" s="178" t="str">
        <f>'DATA SISWA'!BY35</f>
        <v>E</v>
      </c>
      <c r="BZ38" s="121">
        <f>IF(BY38=$BY$16,'DATA GURU'!$C$30,0)</f>
        <v>0</v>
      </c>
      <c r="CA38" s="178" t="str">
        <f>'DATA SISWA'!CA35</f>
        <v>C</v>
      </c>
      <c r="CB38" s="120">
        <f>IF(CA38=$CA$16,'DATA GURU'!$C$30,0)</f>
        <v>1.75</v>
      </c>
      <c r="CC38" s="178" t="str">
        <f>'DATA SISWA'!CC35</f>
        <v>C</v>
      </c>
      <c r="CD38" s="121">
        <f>IF(CC38=$CC$16,'DATA GURU'!$C$30,0)</f>
        <v>0</v>
      </c>
      <c r="CE38" s="178" t="str">
        <f>'DATA SISWA'!CE35</f>
        <v>B</v>
      </c>
      <c r="CF38" s="120">
        <f>IF(CE38=$CE$16,'DATA GURU'!$C$30,0)</f>
        <v>1.75</v>
      </c>
      <c r="CG38" s="178" t="str">
        <f>'DATA SISWA'!CG35</f>
        <v>X</v>
      </c>
      <c r="CH38" s="121">
        <f>IF(CG38=$CG$16,'DATA GURU'!$C$30,0)</f>
        <v>0</v>
      </c>
      <c r="CI38" s="52">
        <f>'DATA SISWA'!CI35</f>
        <v>0</v>
      </c>
      <c r="CJ38" s="52">
        <f>'DATA SISWA'!CJ35</f>
        <v>8</v>
      </c>
      <c r="CK38" s="52">
        <f>'DATA SISWA'!CK35</f>
        <v>2</v>
      </c>
      <c r="CL38" s="52">
        <f>'DATA SISWA'!CL35</f>
        <v>1</v>
      </c>
      <c r="CM38" s="52">
        <f>'DATA SISWA'!CM35</f>
        <v>3</v>
      </c>
      <c r="CN38" s="63">
        <f>'DATA SISWA'!CN35</f>
        <v>17</v>
      </c>
      <c r="CO38" s="63">
        <f>'DATA SISWA'!CO35</f>
        <v>23</v>
      </c>
      <c r="CP38" s="63">
        <f>'DATA SISWA'!CP35</f>
        <v>14</v>
      </c>
      <c r="CQ38" s="38">
        <f>'DATA SISWA'!CQ35</f>
        <v>43.75</v>
      </c>
      <c r="CR38" s="39">
        <f t="shared" si="1"/>
        <v>43.75</v>
      </c>
      <c r="CS38" s="161" t="str">
        <f t="shared" si="7"/>
        <v>-</v>
      </c>
      <c r="CT38" s="161" t="str">
        <f t="shared" si="8"/>
        <v>v</v>
      </c>
      <c r="CU38" s="162" t="str">
        <f t="shared" si="9"/>
        <v>Remedial</v>
      </c>
      <c r="CX38" s="37">
        <v>21</v>
      </c>
      <c r="CY38" s="114" t="str">
        <f t="shared" si="6"/>
        <v>PARIZ PADILAH TANJUNG</v>
      </c>
      <c r="CZ38" s="157" t="s">
        <v>44</v>
      </c>
      <c r="DA38" s="37" t="s">
        <v>45</v>
      </c>
      <c r="DB38" s="37" t="s">
        <v>46</v>
      </c>
      <c r="DC38" s="37" t="s">
        <v>47</v>
      </c>
    </row>
    <row r="39" spans="1:116" x14ac:dyDescent="0.25">
      <c r="A39" s="53">
        <v>21</v>
      </c>
      <c r="B39" s="110" t="str">
        <f>'DATA SISWA'!C36</f>
        <v>06-</v>
      </c>
      <c r="C39" s="77" t="str">
        <f>'DATA SISWA'!D36</f>
        <v>005-</v>
      </c>
      <c r="D39" s="77">
        <f>'DATA SISWA'!E36</f>
        <v>0</v>
      </c>
      <c r="E39" s="111">
        <f>'DATA SISWA'!F36</f>
        <v>0</v>
      </c>
      <c r="F39" s="62" t="str">
        <f>'DATA SISWA'!B36</f>
        <v>R.M PAISAL ALADI</v>
      </c>
      <c r="G39" s="119" t="str">
        <f>'DATA SISWA'!G36</f>
        <v>A</v>
      </c>
      <c r="H39" s="120">
        <f>IF(G39=$G$16,'DATA GURU'!$C$30,0)</f>
        <v>1.75</v>
      </c>
      <c r="I39" s="119" t="str">
        <f>'DATA SISWA'!I36</f>
        <v>B</v>
      </c>
      <c r="J39" s="120">
        <f>IF(I39=$I$16,'DATA GURU'!$C$30,0)</f>
        <v>0</v>
      </c>
      <c r="K39" s="119" t="str">
        <f>'DATA SISWA'!K36</f>
        <v>D</v>
      </c>
      <c r="L39" s="120">
        <f>IF(K39=$K$16,'DATA GURU'!$C$30,0)</f>
        <v>0</v>
      </c>
      <c r="M39" s="119" t="str">
        <f>'DATA SISWA'!M36</f>
        <v>C</v>
      </c>
      <c r="N39" s="120">
        <f>IF(M39=$M$16,'DATA GURU'!$C$30,0)</f>
        <v>0</v>
      </c>
      <c r="O39" s="119" t="str">
        <f>'DATA SISWA'!O36</f>
        <v>C</v>
      </c>
      <c r="P39" s="120">
        <f>IF(O39=$O$16,'DATA GURU'!$C$30,0)</f>
        <v>0</v>
      </c>
      <c r="Q39" s="119" t="str">
        <f>'DATA SISWA'!Q36</f>
        <v>C</v>
      </c>
      <c r="R39" s="120">
        <f>IF(Q39=$Q$16,'DATA GURU'!$C$30,0)</f>
        <v>0</v>
      </c>
      <c r="S39" s="119" t="str">
        <f>'DATA SISWA'!S36</f>
        <v>C</v>
      </c>
      <c r="T39" s="120">
        <f>IF(S39=$S$16,'DATA GURU'!$C$30,0)</f>
        <v>0</v>
      </c>
      <c r="U39" s="119" t="str">
        <f>'DATA SISWA'!U36</f>
        <v>A</v>
      </c>
      <c r="V39" s="120">
        <f>IF(U39=$U$16,'DATA GURU'!$C$30,0)</f>
        <v>0</v>
      </c>
      <c r="W39" s="119" t="str">
        <f>'DATA SISWA'!W36</f>
        <v>A</v>
      </c>
      <c r="X39" s="120">
        <f>IF(W39=$W$16,'DATA GURU'!$C$30,0)</f>
        <v>0</v>
      </c>
      <c r="Y39" s="119" t="str">
        <f>'DATA SISWA'!Y36</f>
        <v>A</v>
      </c>
      <c r="Z39" s="120">
        <f>IF(Y39=$Y$16,'DATA GURU'!$C$30,0)</f>
        <v>0</v>
      </c>
      <c r="AA39" s="119" t="str">
        <f>'DATA SISWA'!AA36</f>
        <v>D</v>
      </c>
      <c r="AB39" s="120">
        <f>IF(AA39=$AA$16,'DATA GURU'!$C$30,0)</f>
        <v>0</v>
      </c>
      <c r="AC39" s="178" t="str">
        <f>'DATA SISWA'!AC36</f>
        <v>C</v>
      </c>
      <c r="AD39" s="121">
        <f>IF(AC39=$AC$16,'DATA GURU'!$C$30,0)</f>
        <v>0</v>
      </c>
      <c r="AE39" s="178" t="str">
        <f>'DATA SISWA'!AE36</f>
        <v>A</v>
      </c>
      <c r="AF39" s="120">
        <f>IF(AE39=$AE$16,'DATA GURU'!$C$30,0)</f>
        <v>0</v>
      </c>
      <c r="AG39" s="178" t="str">
        <f>'DATA SISWA'!AG36</f>
        <v>E</v>
      </c>
      <c r="AH39" s="121">
        <f>IF(AG39=$AG$16,'DATA GURU'!$C$30,0)</f>
        <v>0</v>
      </c>
      <c r="AI39" s="178" t="str">
        <f>'DATA SISWA'!AI36</f>
        <v>D</v>
      </c>
      <c r="AJ39" s="120">
        <f>IF(AI39=$AI$16,'DATA GURU'!$C$30,0)</f>
        <v>1.75</v>
      </c>
      <c r="AK39" s="178" t="str">
        <f>'DATA SISWA'!AK36</f>
        <v>C</v>
      </c>
      <c r="AL39" s="121">
        <f>IF(AK39=$AK$16,'DATA GURU'!$C$30,0)</f>
        <v>1.75</v>
      </c>
      <c r="AM39" s="178" t="str">
        <f>'DATA SISWA'!AM36</f>
        <v>B</v>
      </c>
      <c r="AN39" s="120">
        <f>IF(AM39=$AM$16,'DATA GURU'!$C$30,0)</f>
        <v>1.75</v>
      </c>
      <c r="AO39" s="178" t="str">
        <f>'DATA SISWA'!AO36</f>
        <v>B</v>
      </c>
      <c r="AP39" s="121">
        <f>IF(AO39=$AO$16,'DATA GURU'!$C$30,0)</f>
        <v>0</v>
      </c>
      <c r="AQ39" s="178" t="str">
        <f>'DATA SISWA'!AQ36</f>
        <v>B</v>
      </c>
      <c r="AR39" s="120">
        <f>IF(AQ39=$AQ$16,'DATA GURU'!$C$30,0)</f>
        <v>1.75</v>
      </c>
      <c r="AS39" s="178" t="str">
        <f>'DATA SISWA'!AS36</f>
        <v>D</v>
      </c>
      <c r="AT39" s="121">
        <f>IF(AS39=$AS$16,'DATA GURU'!$C$30,0)</f>
        <v>0</v>
      </c>
      <c r="AU39" s="178" t="str">
        <f>'DATA SISWA'!AU36</f>
        <v>A</v>
      </c>
      <c r="AV39" s="120">
        <f>IF(AU39=$AU$16,'DATA GURU'!$C$30,0)</f>
        <v>0</v>
      </c>
      <c r="AW39" s="178" t="str">
        <f>'DATA SISWA'!AW36</f>
        <v>A</v>
      </c>
      <c r="AX39" s="121">
        <f>IF(AW39=$AW$16,'DATA GURU'!$C$30,0)</f>
        <v>0</v>
      </c>
      <c r="AY39" s="178" t="str">
        <f>'DATA SISWA'!AY36</f>
        <v>B</v>
      </c>
      <c r="AZ39" s="120">
        <f>IF(AY39=$AY$16,'DATA GURU'!$C$30,0)</f>
        <v>0</v>
      </c>
      <c r="BA39" s="178" t="str">
        <f>'DATA SISWA'!BA36</f>
        <v>C</v>
      </c>
      <c r="BB39" s="121">
        <f>IF(BA39=$BA$16,'DATA GURU'!$C$30,0)</f>
        <v>1.75</v>
      </c>
      <c r="BC39" s="178" t="str">
        <f>'DATA SISWA'!BC36</f>
        <v>D</v>
      </c>
      <c r="BD39" s="120">
        <f>IF(BC39=$BC$16,'DATA GURU'!$C$30,0)</f>
        <v>0</v>
      </c>
      <c r="BE39" s="178" t="str">
        <f>'DATA SISWA'!BE36</f>
        <v>D</v>
      </c>
      <c r="BF39" s="121">
        <f>IF(BE39=$BE$16,'DATA GURU'!$C$30,0)</f>
        <v>0</v>
      </c>
      <c r="BG39" s="178" t="str">
        <f>'DATA SISWA'!BG36</f>
        <v>D</v>
      </c>
      <c r="BH39" s="120">
        <f>IF(BG39=$BG$16,'DATA GURU'!$C$30,0)</f>
        <v>1.75</v>
      </c>
      <c r="BI39" s="178" t="str">
        <f>'DATA SISWA'!BI36</f>
        <v>D</v>
      </c>
      <c r="BJ39" s="121">
        <f>IF(BI39=$BI$16,'DATA GURU'!$C$30,0)</f>
        <v>0</v>
      </c>
      <c r="BK39" s="178" t="str">
        <f>'DATA SISWA'!BK36</f>
        <v>D</v>
      </c>
      <c r="BL39" s="120">
        <f>IF(BK39=$BK$16,'DATA GURU'!$C$30,0)</f>
        <v>0</v>
      </c>
      <c r="BM39" s="178" t="str">
        <f>'DATA SISWA'!BM36</f>
        <v>C</v>
      </c>
      <c r="BN39" s="121">
        <f>IF(BM39=$BM$16,'DATA GURU'!$C$30,0)</f>
        <v>1.75</v>
      </c>
      <c r="BO39" s="178" t="str">
        <f>'DATA SISWA'!BO36</f>
        <v>C</v>
      </c>
      <c r="BP39" s="120">
        <f>IF(BO39=$BO$16,'DATA GURU'!$C$30,0)</f>
        <v>0</v>
      </c>
      <c r="BQ39" s="178" t="str">
        <f>'DATA SISWA'!BQ36</f>
        <v>E</v>
      </c>
      <c r="BR39" s="121">
        <f>IF(BQ39=$BQ$16,'DATA GURU'!$C$30,0)</f>
        <v>1.75</v>
      </c>
      <c r="BS39" s="178" t="str">
        <f>'DATA SISWA'!BS36</f>
        <v>E</v>
      </c>
      <c r="BT39" s="120">
        <f>IF(BS39=$BS$16,'DATA GURU'!$C$30,0)</f>
        <v>1.75</v>
      </c>
      <c r="BU39" s="178" t="str">
        <f>'DATA SISWA'!BU36</f>
        <v>D</v>
      </c>
      <c r="BV39" s="121">
        <f>IF(BU39=$BU$16,'DATA GURU'!$C$30,0)</f>
        <v>0</v>
      </c>
      <c r="BW39" s="178" t="str">
        <f>'DATA SISWA'!BW36</f>
        <v>B</v>
      </c>
      <c r="BX39" s="120">
        <f>IF(BW39=$BW$16,'DATA GURU'!$C$30,0)</f>
        <v>0</v>
      </c>
      <c r="BY39" s="178" t="str">
        <f>'DATA SISWA'!BY36</f>
        <v>C</v>
      </c>
      <c r="BZ39" s="121">
        <f>IF(BY39=$BY$16,'DATA GURU'!$C$30,0)</f>
        <v>0</v>
      </c>
      <c r="CA39" s="178" t="str">
        <f>'DATA SISWA'!CA36</f>
        <v>D</v>
      </c>
      <c r="CB39" s="120">
        <f>IF(CA39=$CA$16,'DATA GURU'!$C$30,0)</f>
        <v>0</v>
      </c>
      <c r="CC39" s="178" t="str">
        <f>'DATA SISWA'!CC36</f>
        <v>E</v>
      </c>
      <c r="CD39" s="121">
        <f>IF(CC39=$CC$16,'DATA GURU'!$C$30,0)</f>
        <v>0</v>
      </c>
      <c r="CE39" s="178" t="str">
        <f>'DATA SISWA'!CE36</f>
        <v>D</v>
      </c>
      <c r="CF39" s="120">
        <f>IF(CE39=$CE$16,'DATA GURU'!$C$30,0)</f>
        <v>0</v>
      </c>
      <c r="CG39" s="178" t="str">
        <f>'DATA SISWA'!CG36</f>
        <v>A</v>
      </c>
      <c r="CH39" s="121">
        <f>IF(CG39=$CG$16,'DATA GURU'!$C$30,0)</f>
        <v>0</v>
      </c>
      <c r="CI39" s="52">
        <f>'DATA SISWA'!CI36</f>
        <v>3</v>
      </c>
      <c r="CJ39" s="52">
        <f>'DATA SISWA'!CJ36</f>
        <v>3</v>
      </c>
      <c r="CK39" s="52">
        <f>'DATA SISWA'!CK36</f>
        <v>2</v>
      </c>
      <c r="CL39" s="52">
        <f>'DATA SISWA'!CL36</f>
        <v>0</v>
      </c>
      <c r="CM39" s="52">
        <f>'DATA SISWA'!CM36</f>
        <v>4</v>
      </c>
      <c r="CN39" s="63">
        <f>'DATA SISWA'!CN36</f>
        <v>10</v>
      </c>
      <c r="CO39" s="63">
        <f>'DATA SISWA'!CO36</f>
        <v>30</v>
      </c>
      <c r="CP39" s="63">
        <f>'DATA SISWA'!CP36</f>
        <v>12</v>
      </c>
      <c r="CQ39" s="38">
        <f>'DATA SISWA'!CQ36</f>
        <v>29.5</v>
      </c>
      <c r="CR39" s="39">
        <f t="shared" si="1"/>
        <v>29.5</v>
      </c>
      <c r="CS39" s="161" t="str">
        <f t="shared" si="7"/>
        <v>-</v>
      </c>
      <c r="CT39" s="161" t="str">
        <f t="shared" si="8"/>
        <v>v</v>
      </c>
      <c r="CU39" s="162" t="str">
        <f t="shared" si="9"/>
        <v>Remedial</v>
      </c>
      <c r="CX39" s="37">
        <v>22</v>
      </c>
      <c r="CY39" s="114" t="str">
        <f t="shared" si="6"/>
        <v>ARI APRIANDI</v>
      </c>
      <c r="CZ39" s="157" t="s">
        <v>44</v>
      </c>
      <c r="DA39" s="37" t="s">
        <v>45</v>
      </c>
      <c r="DB39" s="37" t="s">
        <v>46</v>
      </c>
      <c r="DC39" s="37" t="s">
        <v>47</v>
      </c>
    </row>
    <row r="40" spans="1:116" x14ac:dyDescent="0.25">
      <c r="A40" s="54">
        <v>22</v>
      </c>
      <c r="B40" s="110" t="str">
        <f>'DATA SISWA'!C37</f>
        <v>06-</v>
      </c>
      <c r="C40" s="77" t="str">
        <f>'DATA SISWA'!D37</f>
        <v>005-</v>
      </c>
      <c r="D40" s="77">
        <f>'DATA SISWA'!E37</f>
        <v>0</v>
      </c>
      <c r="E40" s="111">
        <f>'DATA SISWA'!F37</f>
        <v>0</v>
      </c>
      <c r="F40" s="62" t="str">
        <f>'DATA SISWA'!B37</f>
        <v>RANDA</v>
      </c>
      <c r="G40" s="119" t="str">
        <f>'DATA SISWA'!G37</f>
        <v>A</v>
      </c>
      <c r="H40" s="120">
        <f>IF(G40=$G$16,'DATA GURU'!$C$30,0)</f>
        <v>1.75</v>
      </c>
      <c r="I40" s="119" t="str">
        <f>'DATA SISWA'!I37</f>
        <v>A</v>
      </c>
      <c r="J40" s="120">
        <f>IF(I40=$I$16,'DATA GURU'!$C$30,0)</f>
        <v>0</v>
      </c>
      <c r="K40" s="119" t="str">
        <f>'DATA SISWA'!K37</f>
        <v>C</v>
      </c>
      <c r="L40" s="120">
        <f>IF(K40=$K$16,'DATA GURU'!$C$30,0)</f>
        <v>1.75</v>
      </c>
      <c r="M40" s="119" t="str">
        <f>'DATA SISWA'!M37</f>
        <v>A</v>
      </c>
      <c r="N40" s="120">
        <f>IF(M40=$M$16,'DATA GURU'!$C$30,0)</f>
        <v>1.75</v>
      </c>
      <c r="O40" s="119" t="str">
        <f>'DATA SISWA'!O37</f>
        <v>B</v>
      </c>
      <c r="P40" s="120">
        <f>IF(O40=$O$16,'DATA GURU'!$C$30,0)</f>
        <v>1.75</v>
      </c>
      <c r="Q40" s="119" t="str">
        <f>'DATA SISWA'!Q37</f>
        <v>B</v>
      </c>
      <c r="R40" s="120">
        <f>IF(Q40=$Q$16,'DATA GURU'!$C$30,0)</f>
        <v>0</v>
      </c>
      <c r="S40" s="119" t="str">
        <f>'DATA SISWA'!S37</f>
        <v>E</v>
      </c>
      <c r="T40" s="120">
        <f>IF(S40=$S$16,'DATA GURU'!$C$30,0)</f>
        <v>0</v>
      </c>
      <c r="U40" s="119" t="str">
        <f>'DATA SISWA'!U37</f>
        <v>D</v>
      </c>
      <c r="V40" s="120">
        <f>IF(U40=$U$16,'DATA GURU'!$C$30,0)</f>
        <v>1.75</v>
      </c>
      <c r="W40" s="119" t="str">
        <f>'DATA SISWA'!W37</f>
        <v>B</v>
      </c>
      <c r="X40" s="120">
        <f>IF(W40=$W$16,'DATA GURU'!$C$30,0)</f>
        <v>0</v>
      </c>
      <c r="Y40" s="119" t="str">
        <f>'DATA SISWA'!Y37</f>
        <v>C</v>
      </c>
      <c r="Z40" s="120">
        <f>IF(Y40=$Y$16,'DATA GURU'!$C$30,0)</f>
        <v>1.75</v>
      </c>
      <c r="AA40" s="119" t="str">
        <f>'DATA SISWA'!AA37</f>
        <v>E</v>
      </c>
      <c r="AB40" s="120">
        <f>IF(AA40=$AA$16,'DATA GURU'!$C$30,0)</f>
        <v>1.75</v>
      </c>
      <c r="AC40" s="178" t="str">
        <f>'DATA SISWA'!AC37</f>
        <v>A</v>
      </c>
      <c r="AD40" s="121">
        <f>IF(AC40=$AC$16,'DATA GURU'!$C$30,0)</f>
        <v>1.75</v>
      </c>
      <c r="AE40" s="178" t="str">
        <f>'DATA SISWA'!AE37</f>
        <v>D</v>
      </c>
      <c r="AF40" s="120">
        <f>IF(AE40=$AE$16,'DATA GURU'!$C$30,0)</f>
        <v>0</v>
      </c>
      <c r="AG40" s="178" t="str">
        <f>'DATA SISWA'!AG37</f>
        <v>A</v>
      </c>
      <c r="AH40" s="121">
        <f>IF(AG40=$AG$16,'DATA GURU'!$C$30,0)</f>
        <v>1.75</v>
      </c>
      <c r="AI40" s="178" t="str">
        <f>'DATA SISWA'!AI37</f>
        <v>D</v>
      </c>
      <c r="AJ40" s="120">
        <f>IF(AI40=$AI$16,'DATA GURU'!$C$30,0)</f>
        <v>1.75</v>
      </c>
      <c r="AK40" s="178" t="str">
        <f>'DATA SISWA'!AK37</f>
        <v>C</v>
      </c>
      <c r="AL40" s="121">
        <f>IF(AK40=$AK$16,'DATA GURU'!$C$30,0)</f>
        <v>1.75</v>
      </c>
      <c r="AM40" s="178" t="str">
        <f>'DATA SISWA'!AM37</f>
        <v>B</v>
      </c>
      <c r="AN40" s="120">
        <f>IF(AM40=$AM$16,'DATA GURU'!$C$30,0)</f>
        <v>1.75</v>
      </c>
      <c r="AO40" s="178" t="str">
        <f>'DATA SISWA'!AO37</f>
        <v>A</v>
      </c>
      <c r="AP40" s="121">
        <f>IF(AO40=$AO$16,'DATA GURU'!$C$30,0)</f>
        <v>0</v>
      </c>
      <c r="AQ40" s="178" t="str">
        <f>'DATA SISWA'!AQ37</f>
        <v>B</v>
      </c>
      <c r="AR40" s="120">
        <f>IF(AQ40=$AQ$16,'DATA GURU'!$C$30,0)</f>
        <v>1.75</v>
      </c>
      <c r="AS40" s="178" t="str">
        <f>'DATA SISWA'!AS37</f>
        <v>B</v>
      </c>
      <c r="AT40" s="121">
        <f>IF(AS40=$AS$16,'DATA GURU'!$C$30,0)</f>
        <v>1.75</v>
      </c>
      <c r="AU40" s="178" t="str">
        <f>'DATA SISWA'!AU37</f>
        <v>A</v>
      </c>
      <c r="AV40" s="120">
        <f>IF(AU40=$AU$16,'DATA GURU'!$C$30,0)</f>
        <v>0</v>
      </c>
      <c r="AW40" s="178" t="str">
        <f>'DATA SISWA'!AW37</f>
        <v>B</v>
      </c>
      <c r="AX40" s="121">
        <f>IF(AW40=$AW$16,'DATA GURU'!$C$30,0)</f>
        <v>1.75</v>
      </c>
      <c r="AY40" s="178" t="str">
        <f>'DATA SISWA'!AY37</f>
        <v>C</v>
      </c>
      <c r="AZ40" s="120">
        <f>IF(AY40=$AY$16,'DATA GURU'!$C$30,0)</f>
        <v>1.75</v>
      </c>
      <c r="BA40" s="178" t="str">
        <f>'DATA SISWA'!BA37</f>
        <v>C</v>
      </c>
      <c r="BB40" s="121">
        <f>IF(BA40=$BA$16,'DATA GURU'!$C$30,0)</f>
        <v>1.75</v>
      </c>
      <c r="BC40" s="178" t="str">
        <f>'DATA SISWA'!BC37</f>
        <v>B</v>
      </c>
      <c r="BD40" s="120">
        <f>IF(BC40=$BC$16,'DATA GURU'!$C$30,0)</f>
        <v>1.75</v>
      </c>
      <c r="BE40" s="178" t="str">
        <f>'DATA SISWA'!BE37</f>
        <v>C</v>
      </c>
      <c r="BF40" s="121">
        <f>IF(BE40=$BE$16,'DATA GURU'!$C$30,0)</f>
        <v>1.75</v>
      </c>
      <c r="BG40" s="178" t="str">
        <f>'DATA SISWA'!BG37</f>
        <v>E</v>
      </c>
      <c r="BH40" s="120">
        <f>IF(BG40=$BG$16,'DATA GURU'!$C$30,0)</f>
        <v>0</v>
      </c>
      <c r="BI40" s="178" t="str">
        <f>'DATA SISWA'!BI37</f>
        <v>A</v>
      </c>
      <c r="BJ40" s="121">
        <f>IF(BI40=$BI$16,'DATA GURU'!$C$30,0)</f>
        <v>1.75</v>
      </c>
      <c r="BK40" s="178" t="str">
        <f>'DATA SISWA'!BK37</f>
        <v>B</v>
      </c>
      <c r="BL40" s="120">
        <f>IF(BK40=$BK$16,'DATA GURU'!$C$30,0)</f>
        <v>0</v>
      </c>
      <c r="BM40" s="178" t="str">
        <f>'DATA SISWA'!BM37</f>
        <v>C</v>
      </c>
      <c r="BN40" s="121">
        <f>IF(BM40=$BM$16,'DATA GURU'!$C$30,0)</f>
        <v>1.75</v>
      </c>
      <c r="BO40" s="178" t="str">
        <f>'DATA SISWA'!BO37</f>
        <v>B</v>
      </c>
      <c r="BP40" s="120">
        <f>IF(BO40=$BO$16,'DATA GURU'!$C$30,0)</f>
        <v>1.75</v>
      </c>
      <c r="BQ40" s="178" t="str">
        <f>'DATA SISWA'!BQ37</f>
        <v>E</v>
      </c>
      <c r="BR40" s="121">
        <f>IF(BQ40=$BQ$16,'DATA GURU'!$C$30,0)</f>
        <v>1.75</v>
      </c>
      <c r="BS40" s="178" t="str">
        <f>'DATA SISWA'!BS37</f>
        <v>E</v>
      </c>
      <c r="BT40" s="120">
        <f>IF(BS40=$BS$16,'DATA GURU'!$C$30,0)</f>
        <v>1.75</v>
      </c>
      <c r="BU40" s="178" t="str">
        <f>'DATA SISWA'!BU37</f>
        <v>B</v>
      </c>
      <c r="BV40" s="121">
        <f>IF(BU40=$BU$16,'DATA GURU'!$C$30,0)</f>
        <v>1.75</v>
      </c>
      <c r="BW40" s="178" t="str">
        <f>'DATA SISWA'!BW37</f>
        <v>A</v>
      </c>
      <c r="BX40" s="120">
        <f>IF(BW40=$BW$16,'DATA GURU'!$C$30,0)</f>
        <v>0</v>
      </c>
      <c r="BY40" s="178" t="str">
        <f>'DATA SISWA'!BY37</f>
        <v>E</v>
      </c>
      <c r="BZ40" s="121">
        <f>IF(BY40=$BY$16,'DATA GURU'!$C$30,0)</f>
        <v>0</v>
      </c>
      <c r="CA40" s="178" t="str">
        <f>'DATA SISWA'!CA37</f>
        <v>B</v>
      </c>
      <c r="CB40" s="120">
        <f>IF(CA40=$CA$16,'DATA GURU'!$C$30,0)</f>
        <v>0</v>
      </c>
      <c r="CC40" s="178" t="str">
        <f>'DATA SISWA'!CC37</f>
        <v>C</v>
      </c>
      <c r="CD40" s="121">
        <f>IF(CC40=$CC$16,'DATA GURU'!$C$30,0)</f>
        <v>0</v>
      </c>
      <c r="CE40" s="178" t="str">
        <f>'DATA SISWA'!CE37</f>
        <v>A</v>
      </c>
      <c r="CF40" s="120">
        <f>IF(CE40=$CE$16,'DATA GURU'!$C$30,0)</f>
        <v>0</v>
      </c>
      <c r="CG40" s="178" t="str">
        <f>'DATA SISWA'!CG37</f>
        <v>B</v>
      </c>
      <c r="CH40" s="121">
        <f>IF(CG40=$CG$16,'DATA GURU'!$C$30,0)</f>
        <v>1.75</v>
      </c>
      <c r="CI40" s="52">
        <f>'DATA SISWA'!CI37</f>
        <v>0</v>
      </c>
      <c r="CJ40" s="52">
        <f>'DATA SISWA'!CJ37</f>
        <v>6</v>
      </c>
      <c r="CK40" s="52">
        <f>'DATA SISWA'!CK37</f>
        <v>3</v>
      </c>
      <c r="CL40" s="52">
        <f>'DATA SISWA'!CL37</f>
        <v>1</v>
      </c>
      <c r="CM40" s="52">
        <f>'DATA SISWA'!CM37</f>
        <v>4</v>
      </c>
      <c r="CN40" s="63">
        <f>'DATA SISWA'!CN37</f>
        <v>26</v>
      </c>
      <c r="CO40" s="63">
        <f>'DATA SISWA'!CO37</f>
        <v>14</v>
      </c>
      <c r="CP40" s="63">
        <f>'DATA SISWA'!CP37</f>
        <v>14</v>
      </c>
      <c r="CQ40" s="38">
        <f>'DATA SISWA'!CQ37</f>
        <v>59.5</v>
      </c>
      <c r="CR40" s="39">
        <f t="shared" si="1"/>
        <v>59.5</v>
      </c>
      <c r="CS40" s="161" t="str">
        <f t="shared" si="7"/>
        <v>v</v>
      </c>
      <c r="CT40" s="161" t="str">
        <f t="shared" si="8"/>
        <v>-</v>
      </c>
      <c r="CU40" s="162" t="str">
        <f t="shared" si="9"/>
        <v>Tuntas</v>
      </c>
      <c r="CX40" s="37">
        <v>23</v>
      </c>
      <c r="CY40" s="114" t="str">
        <f t="shared" si="6"/>
        <v>DIMAS SYURAHMAN</v>
      </c>
      <c r="CZ40" s="157" t="s">
        <v>44</v>
      </c>
      <c r="DA40" s="37" t="s">
        <v>45</v>
      </c>
      <c r="DB40" s="37" t="s">
        <v>46</v>
      </c>
      <c r="DC40" s="37" t="s">
        <v>47</v>
      </c>
    </row>
    <row r="41" spans="1:116" x14ac:dyDescent="0.25">
      <c r="A41" s="53">
        <v>23</v>
      </c>
      <c r="B41" s="110" t="str">
        <f>'DATA SISWA'!C38</f>
        <v>06-</v>
      </c>
      <c r="C41" s="77" t="str">
        <f>'DATA SISWA'!D38</f>
        <v>005-</v>
      </c>
      <c r="D41" s="77">
        <f>'DATA SISWA'!E38</f>
        <v>0</v>
      </c>
      <c r="E41" s="111">
        <f>'DATA SISWA'!F38</f>
        <v>0</v>
      </c>
      <c r="F41" s="62" t="str">
        <f>'DATA SISWA'!B38</f>
        <v>ROBI KURNIAWAN</v>
      </c>
      <c r="G41" s="119" t="str">
        <f>'DATA SISWA'!G38</f>
        <v>D</v>
      </c>
      <c r="H41" s="120">
        <f>IF(G41=$G$16,'DATA GURU'!$C$30,0)</f>
        <v>0</v>
      </c>
      <c r="I41" s="119" t="str">
        <f>'DATA SISWA'!I38</f>
        <v>A</v>
      </c>
      <c r="J41" s="120">
        <f>IF(I41=$I$16,'DATA GURU'!$C$30,0)</f>
        <v>0</v>
      </c>
      <c r="K41" s="119" t="str">
        <f>'DATA SISWA'!K38</f>
        <v>D</v>
      </c>
      <c r="L41" s="120">
        <f>IF(K41=$K$16,'DATA GURU'!$C$30,0)</f>
        <v>0</v>
      </c>
      <c r="M41" s="119" t="str">
        <f>'DATA SISWA'!M38</f>
        <v>B</v>
      </c>
      <c r="N41" s="120">
        <f>IF(M41=$M$16,'DATA GURU'!$C$30,0)</f>
        <v>0</v>
      </c>
      <c r="O41" s="119" t="str">
        <f>'DATA SISWA'!O38</f>
        <v>D</v>
      </c>
      <c r="P41" s="120">
        <f>IF(O41=$O$16,'DATA GURU'!$C$30,0)</f>
        <v>0</v>
      </c>
      <c r="Q41" s="119" t="str">
        <f>'DATA SISWA'!Q38</f>
        <v>B</v>
      </c>
      <c r="R41" s="120">
        <f>IF(Q41=$Q$16,'DATA GURU'!$C$30,0)</f>
        <v>0</v>
      </c>
      <c r="S41" s="119" t="str">
        <f>'DATA SISWA'!S38</f>
        <v>C</v>
      </c>
      <c r="T41" s="120">
        <f>IF(S41=$S$16,'DATA GURU'!$C$30,0)</f>
        <v>0</v>
      </c>
      <c r="U41" s="119" t="str">
        <f>'DATA SISWA'!U38</f>
        <v>A</v>
      </c>
      <c r="V41" s="120">
        <f>IF(U41=$U$16,'DATA GURU'!$C$30,0)</f>
        <v>0</v>
      </c>
      <c r="W41" s="119" t="str">
        <f>'DATA SISWA'!W38</f>
        <v>B</v>
      </c>
      <c r="X41" s="120">
        <f>IF(W41=$W$16,'DATA GURU'!$C$30,0)</f>
        <v>0</v>
      </c>
      <c r="Y41" s="119" t="str">
        <f>'DATA SISWA'!Y38</f>
        <v>E</v>
      </c>
      <c r="Z41" s="120">
        <f>IF(Y41=$Y$16,'DATA GURU'!$C$30,0)</f>
        <v>0</v>
      </c>
      <c r="AA41" s="119" t="str">
        <f>'DATA SISWA'!AA38</f>
        <v>E</v>
      </c>
      <c r="AB41" s="120">
        <f>IF(AA41=$AA$16,'DATA GURU'!$C$30,0)</f>
        <v>1.75</v>
      </c>
      <c r="AC41" s="178" t="str">
        <f>'DATA SISWA'!AC38</f>
        <v>C</v>
      </c>
      <c r="AD41" s="121">
        <f>IF(AC41=$AC$16,'DATA GURU'!$C$30,0)</f>
        <v>0</v>
      </c>
      <c r="AE41" s="178" t="str">
        <f>'DATA SISWA'!AE38</f>
        <v>E</v>
      </c>
      <c r="AF41" s="120">
        <f>IF(AE41=$AE$16,'DATA GURU'!$C$30,0)</f>
        <v>0</v>
      </c>
      <c r="AG41" s="178" t="str">
        <f>'DATA SISWA'!AG38</f>
        <v>A</v>
      </c>
      <c r="AH41" s="121">
        <f>IF(AG41=$AG$16,'DATA GURU'!$C$30,0)</f>
        <v>1.75</v>
      </c>
      <c r="AI41" s="178" t="str">
        <f>'DATA SISWA'!AI38</f>
        <v>E</v>
      </c>
      <c r="AJ41" s="120">
        <f>IF(AI41=$AI$16,'DATA GURU'!$C$30,0)</f>
        <v>0</v>
      </c>
      <c r="AK41" s="178" t="str">
        <f>'DATA SISWA'!AK38</f>
        <v>D</v>
      </c>
      <c r="AL41" s="121">
        <f>IF(AK41=$AK$16,'DATA GURU'!$C$30,0)</f>
        <v>0</v>
      </c>
      <c r="AM41" s="178" t="str">
        <f>'DATA SISWA'!AM38</f>
        <v>B</v>
      </c>
      <c r="AN41" s="120">
        <f>IF(AM41=$AM$16,'DATA GURU'!$C$30,0)</f>
        <v>1.75</v>
      </c>
      <c r="AO41" s="178" t="str">
        <f>'DATA SISWA'!AO38</f>
        <v>B</v>
      </c>
      <c r="AP41" s="121">
        <f>IF(AO41=$AO$16,'DATA GURU'!$C$30,0)</f>
        <v>0</v>
      </c>
      <c r="AQ41" s="178" t="str">
        <f>'DATA SISWA'!AQ38</f>
        <v>B</v>
      </c>
      <c r="AR41" s="120">
        <f>IF(AQ41=$AQ$16,'DATA GURU'!$C$30,0)</f>
        <v>1.75</v>
      </c>
      <c r="AS41" s="178" t="str">
        <f>'DATA SISWA'!AS38</f>
        <v>D</v>
      </c>
      <c r="AT41" s="121">
        <f>IF(AS41=$AS$16,'DATA GURU'!$C$30,0)</f>
        <v>0</v>
      </c>
      <c r="AU41" s="178" t="str">
        <f>'DATA SISWA'!AU38</f>
        <v>C</v>
      </c>
      <c r="AV41" s="120">
        <f>IF(AU41=$AU$16,'DATA GURU'!$C$30,0)</f>
        <v>0</v>
      </c>
      <c r="AW41" s="178" t="str">
        <f>'DATA SISWA'!AW38</f>
        <v>B</v>
      </c>
      <c r="AX41" s="121">
        <f>IF(AW41=$AW$16,'DATA GURU'!$C$30,0)</f>
        <v>1.75</v>
      </c>
      <c r="AY41" s="178" t="str">
        <f>'DATA SISWA'!AY38</f>
        <v>C</v>
      </c>
      <c r="AZ41" s="120">
        <f>IF(AY41=$AY$16,'DATA GURU'!$C$30,0)</f>
        <v>1.75</v>
      </c>
      <c r="BA41" s="178" t="str">
        <f>'DATA SISWA'!BA38</f>
        <v>C</v>
      </c>
      <c r="BB41" s="121">
        <f>IF(BA41=$BA$16,'DATA GURU'!$C$30,0)</f>
        <v>1.75</v>
      </c>
      <c r="BC41" s="178" t="str">
        <f>'DATA SISWA'!BC38</f>
        <v>C</v>
      </c>
      <c r="BD41" s="120">
        <f>IF(BC41=$BC$16,'DATA GURU'!$C$30,0)</f>
        <v>0</v>
      </c>
      <c r="BE41" s="178" t="str">
        <f>'DATA SISWA'!BE38</f>
        <v>D</v>
      </c>
      <c r="BF41" s="121">
        <f>IF(BE41=$BE$16,'DATA GURU'!$C$30,0)</f>
        <v>0</v>
      </c>
      <c r="BG41" s="178" t="str">
        <f>'DATA SISWA'!BG38</f>
        <v>A</v>
      </c>
      <c r="BH41" s="120">
        <f>IF(BG41=$BG$16,'DATA GURU'!$C$30,0)</f>
        <v>0</v>
      </c>
      <c r="BI41" s="178" t="str">
        <f>'DATA SISWA'!BI38</f>
        <v>A</v>
      </c>
      <c r="BJ41" s="121">
        <f>IF(BI41=$BI$16,'DATA GURU'!$C$30,0)</f>
        <v>1.75</v>
      </c>
      <c r="BK41" s="178" t="str">
        <f>'DATA SISWA'!BK38</f>
        <v>C</v>
      </c>
      <c r="BL41" s="120">
        <f>IF(BK41=$BK$16,'DATA GURU'!$C$30,0)</f>
        <v>0</v>
      </c>
      <c r="BM41" s="178" t="str">
        <f>'DATA SISWA'!BM38</f>
        <v>C</v>
      </c>
      <c r="BN41" s="121">
        <f>IF(BM41=$BM$16,'DATA GURU'!$C$30,0)</f>
        <v>1.75</v>
      </c>
      <c r="BO41" s="178" t="str">
        <f>'DATA SISWA'!BO38</f>
        <v>E</v>
      </c>
      <c r="BP41" s="120">
        <f>IF(BO41=$BO$16,'DATA GURU'!$C$30,0)</f>
        <v>0</v>
      </c>
      <c r="BQ41" s="178" t="str">
        <f>'DATA SISWA'!BQ38</f>
        <v>E</v>
      </c>
      <c r="BR41" s="121">
        <f>IF(BQ41=$BQ$16,'DATA GURU'!$C$30,0)</f>
        <v>1.75</v>
      </c>
      <c r="BS41" s="178" t="str">
        <f>'DATA SISWA'!BS38</f>
        <v>E</v>
      </c>
      <c r="BT41" s="120">
        <f>IF(BS41=$BS$16,'DATA GURU'!$C$30,0)</f>
        <v>1.75</v>
      </c>
      <c r="BU41" s="178" t="str">
        <f>'DATA SISWA'!BU38</f>
        <v>A</v>
      </c>
      <c r="BV41" s="121">
        <f>IF(BU41=$BU$16,'DATA GURU'!$C$30,0)</f>
        <v>0</v>
      </c>
      <c r="BW41" s="178" t="str">
        <f>'DATA SISWA'!BW38</f>
        <v>A</v>
      </c>
      <c r="BX41" s="120">
        <f>IF(BW41=$BW$16,'DATA GURU'!$C$30,0)</f>
        <v>0</v>
      </c>
      <c r="BY41" s="178" t="str">
        <f>'DATA SISWA'!BY38</f>
        <v>A</v>
      </c>
      <c r="BZ41" s="121">
        <f>IF(BY41=$BY$16,'DATA GURU'!$C$30,0)</f>
        <v>1.75</v>
      </c>
      <c r="CA41" s="178" t="str">
        <f>'DATA SISWA'!CA38</f>
        <v>D</v>
      </c>
      <c r="CB41" s="120">
        <f>IF(CA41=$CA$16,'DATA GURU'!$C$30,0)</f>
        <v>0</v>
      </c>
      <c r="CC41" s="178" t="str">
        <f>'DATA SISWA'!CC38</f>
        <v>C</v>
      </c>
      <c r="CD41" s="121">
        <f>IF(CC41=$CC$16,'DATA GURU'!$C$30,0)</f>
        <v>0</v>
      </c>
      <c r="CE41" s="178" t="str">
        <f>'DATA SISWA'!CE38</f>
        <v>B</v>
      </c>
      <c r="CF41" s="120">
        <f>IF(CE41=$CE$16,'DATA GURU'!$C$30,0)</f>
        <v>1.75</v>
      </c>
      <c r="CG41" s="178" t="str">
        <f>'DATA SISWA'!CG38</f>
        <v>A</v>
      </c>
      <c r="CH41" s="121">
        <f>IF(CG41=$CG$16,'DATA GURU'!$C$30,0)</f>
        <v>0</v>
      </c>
      <c r="CI41" s="52">
        <f>'DATA SISWA'!CI38</f>
        <v>3</v>
      </c>
      <c r="CJ41" s="52">
        <f>'DATA SISWA'!CJ38</f>
        <v>2</v>
      </c>
      <c r="CK41" s="52">
        <f>'DATA SISWA'!CK38</f>
        <v>3</v>
      </c>
      <c r="CL41" s="52">
        <f>'DATA SISWA'!CL38</f>
        <v>1</v>
      </c>
      <c r="CM41" s="52">
        <f>'DATA SISWA'!CM38</f>
        <v>5</v>
      </c>
      <c r="CN41" s="63">
        <f>'DATA SISWA'!CN38</f>
        <v>13</v>
      </c>
      <c r="CO41" s="63">
        <f>'DATA SISWA'!CO38</f>
        <v>27</v>
      </c>
      <c r="CP41" s="63">
        <f>'DATA SISWA'!CP38</f>
        <v>14</v>
      </c>
      <c r="CQ41" s="38">
        <f>'DATA SISWA'!CQ38</f>
        <v>36.75</v>
      </c>
      <c r="CR41" s="39">
        <f t="shared" si="1"/>
        <v>36.75</v>
      </c>
      <c r="CS41" s="161" t="str">
        <f t="shared" si="7"/>
        <v>-</v>
      </c>
      <c r="CT41" s="161" t="str">
        <f t="shared" si="8"/>
        <v>v</v>
      </c>
      <c r="CU41" s="162" t="str">
        <f t="shared" si="9"/>
        <v>Remedial</v>
      </c>
      <c r="CX41" s="37">
        <v>24</v>
      </c>
      <c r="CY41" s="114" t="str">
        <f t="shared" si="6"/>
        <v>EMA NUR AZIRA</v>
      </c>
      <c r="CZ41" s="157" t="s">
        <v>44</v>
      </c>
      <c r="DA41" s="37" t="s">
        <v>45</v>
      </c>
      <c r="DB41" s="37" t="s">
        <v>46</v>
      </c>
      <c r="DC41" s="37" t="s">
        <v>47</v>
      </c>
    </row>
    <row r="42" spans="1:116" x14ac:dyDescent="0.25">
      <c r="A42" s="54">
        <v>24</v>
      </c>
      <c r="B42" s="110" t="str">
        <f>'DATA SISWA'!C39</f>
        <v>06-</v>
      </c>
      <c r="C42" s="77" t="str">
        <f>'DATA SISWA'!D39</f>
        <v>005-</v>
      </c>
      <c r="D42" s="77">
        <f>'DATA SISWA'!E39</f>
        <v>0</v>
      </c>
      <c r="E42" s="111">
        <f>'DATA SISWA'!F39</f>
        <v>0</v>
      </c>
      <c r="F42" s="62" t="str">
        <f>'DATA SISWA'!B39</f>
        <v>SAHRUL GUNAWAN</v>
      </c>
      <c r="G42" s="119" t="str">
        <f>'DATA SISWA'!G39</f>
        <v>A</v>
      </c>
      <c r="H42" s="120">
        <f>IF(G42=$G$16,'DATA GURU'!$C$30,0)</f>
        <v>1.75</v>
      </c>
      <c r="I42" s="119" t="str">
        <f>'DATA SISWA'!I39</f>
        <v>A</v>
      </c>
      <c r="J42" s="120">
        <f>IF(I42=$I$16,'DATA GURU'!$C$30,0)</f>
        <v>0</v>
      </c>
      <c r="K42" s="119" t="str">
        <f>'DATA SISWA'!K39</f>
        <v>E</v>
      </c>
      <c r="L42" s="120">
        <f>IF(K42=$K$16,'DATA GURU'!$C$30,0)</f>
        <v>0</v>
      </c>
      <c r="M42" s="119" t="str">
        <f>'DATA SISWA'!M39</f>
        <v>C</v>
      </c>
      <c r="N42" s="120">
        <f>IF(M42=$M$16,'DATA GURU'!$C$30,0)</f>
        <v>0</v>
      </c>
      <c r="O42" s="119" t="str">
        <f>'DATA SISWA'!O39</f>
        <v>D</v>
      </c>
      <c r="P42" s="120">
        <f>IF(O42=$O$16,'DATA GURU'!$C$30,0)</f>
        <v>0</v>
      </c>
      <c r="Q42" s="119" t="str">
        <f>'DATA SISWA'!Q39</f>
        <v>B</v>
      </c>
      <c r="R42" s="120">
        <f>IF(Q42=$Q$16,'DATA GURU'!$C$30,0)</f>
        <v>0</v>
      </c>
      <c r="S42" s="119" t="str">
        <f>'DATA SISWA'!S39</f>
        <v>B</v>
      </c>
      <c r="T42" s="120">
        <f>IF(S42=$S$16,'DATA GURU'!$C$30,0)</f>
        <v>0</v>
      </c>
      <c r="U42" s="119" t="str">
        <f>'DATA SISWA'!U39</f>
        <v>D</v>
      </c>
      <c r="V42" s="120">
        <f>IF(U42=$U$16,'DATA GURU'!$C$30,0)</f>
        <v>1.75</v>
      </c>
      <c r="W42" s="119" t="str">
        <f>'DATA SISWA'!W39</f>
        <v>A</v>
      </c>
      <c r="X42" s="120">
        <f>IF(W42=$W$16,'DATA GURU'!$C$30,0)</f>
        <v>0</v>
      </c>
      <c r="Y42" s="119" t="str">
        <f>'DATA SISWA'!Y39</f>
        <v>A</v>
      </c>
      <c r="Z42" s="120">
        <f>IF(Y42=$Y$16,'DATA GURU'!$C$30,0)</f>
        <v>0</v>
      </c>
      <c r="AA42" s="119" t="str">
        <f>'DATA SISWA'!AA39</f>
        <v>E</v>
      </c>
      <c r="AB42" s="120">
        <f>IF(AA42=$AA$16,'DATA GURU'!$C$30,0)</f>
        <v>1.75</v>
      </c>
      <c r="AC42" s="178" t="str">
        <f>'DATA SISWA'!AC39</f>
        <v>A</v>
      </c>
      <c r="AD42" s="121">
        <f>IF(AC42=$AC$16,'DATA GURU'!$C$30,0)</f>
        <v>1.75</v>
      </c>
      <c r="AE42" s="178" t="str">
        <f>'DATA SISWA'!AE39</f>
        <v>A</v>
      </c>
      <c r="AF42" s="120">
        <f>IF(AE42=$AE$16,'DATA GURU'!$C$30,0)</f>
        <v>0</v>
      </c>
      <c r="AG42" s="178" t="str">
        <f>'DATA SISWA'!AG39</f>
        <v>A</v>
      </c>
      <c r="AH42" s="121">
        <f>IF(AG42=$AG$16,'DATA GURU'!$C$30,0)</f>
        <v>1.75</v>
      </c>
      <c r="AI42" s="178" t="str">
        <f>'DATA SISWA'!AI39</f>
        <v>E</v>
      </c>
      <c r="AJ42" s="120">
        <f>IF(AI42=$AI$16,'DATA GURU'!$C$30,0)</f>
        <v>0</v>
      </c>
      <c r="AK42" s="178" t="str">
        <f>'DATA SISWA'!AK39</f>
        <v>E</v>
      </c>
      <c r="AL42" s="121">
        <f>IF(AK42=$AK$16,'DATA GURU'!$C$30,0)</f>
        <v>0</v>
      </c>
      <c r="AM42" s="178" t="str">
        <f>'DATA SISWA'!AM39</f>
        <v>D</v>
      </c>
      <c r="AN42" s="120">
        <f>IF(AM42=$AM$16,'DATA GURU'!$C$30,0)</f>
        <v>0</v>
      </c>
      <c r="AO42" s="178" t="str">
        <f>'DATA SISWA'!AO39</f>
        <v>B</v>
      </c>
      <c r="AP42" s="121">
        <f>IF(AO42=$AO$16,'DATA GURU'!$C$30,0)</f>
        <v>0</v>
      </c>
      <c r="AQ42" s="178" t="str">
        <f>'DATA SISWA'!AQ39</f>
        <v>B</v>
      </c>
      <c r="AR42" s="120">
        <f>IF(AQ42=$AQ$16,'DATA GURU'!$C$30,0)</f>
        <v>1.75</v>
      </c>
      <c r="AS42" s="178" t="str">
        <f>'DATA SISWA'!AS39</f>
        <v>D</v>
      </c>
      <c r="AT42" s="121">
        <f>IF(AS42=$AS$16,'DATA GURU'!$C$30,0)</f>
        <v>0</v>
      </c>
      <c r="AU42" s="178" t="str">
        <f>'DATA SISWA'!AU39</f>
        <v>C</v>
      </c>
      <c r="AV42" s="120">
        <f>IF(AU42=$AU$16,'DATA GURU'!$C$30,0)</f>
        <v>0</v>
      </c>
      <c r="AW42" s="178" t="str">
        <f>'DATA SISWA'!AW39</f>
        <v>B</v>
      </c>
      <c r="AX42" s="121">
        <f>IF(AW42=$AW$16,'DATA GURU'!$C$30,0)</f>
        <v>1.75</v>
      </c>
      <c r="AY42" s="178" t="str">
        <f>'DATA SISWA'!AY39</f>
        <v>B</v>
      </c>
      <c r="AZ42" s="120">
        <f>IF(AY42=$AY$16,'DATA GURU'!$C$30,0)</f>
        <v>0</v>
      </c>
      <c r="BA42" s="178" t="str">
        <f>'DATA SISWA'!BA39</f>
        <v>B</v>
      </c>
      <c r="BB42" s="121">
        <f>IF(BA42=$BA$16,'DATA GURU'!$C$30,0)</f>
        <v>0</v>
      </c>
      <c r="BC42" s="178" t="str">
        <f>'DATA SISWA'!BC39</f>
        <v>B</v>
      </c>
      <c r="BD42" s="120">
        <f>IF(BC42=$BC$16,'DATA GURU'!$C$30,0)</f>
        <v>1.75</v>
      </c>
      <c r="BE42" s="178" t="str">
        <f>'DATA SISWA'!BE39</f>
        <v>D</v>
      </c>
      <c r="BF42" s="121">
        <f>IF(BE42=$BE$16,'DATA GURU'!$C$30,0)</f>
        <v>0</v>
      </c>
      <c r="BG42" s="178" t="str">
        <f>'DATA SISWA'!BG39</f>
        <v>B</v>
      </c>
      <c r="BH42" s="120">
        <f>IF(BG42=$BG$16,'DATA GURU'!$C$30,0)</f>
        <v>0</v>
      </c>
      <c r="BI42" s="178" t="str">
        <f>'DATA SISWA'!BI39</f>
        <v>B</v>
      </c>
      <c r="BJ42" s="121">
        <f>IF(BI42=$BI$16,'DATA GURU'!$C$30,0)</f>
        <v>0</v>
      </c>
      <c r="BK42" s="178" t="str">
        <f>'DATA SISWA'!BK39</f>
        <v>C</v>
      </c>
      <c r="BL42" s="120">
        <f>IF(BK42=$BK$16,'DATA GURU'!$C$30,0)</f>
        <v>0</v>
      </c>
      <c r="BM42" s="178" t="str">
        <f>'DATA SISWA'!BM39</f>
        <v>B</v>
      </c>
      <c r="BN42" s="121">
        <f>IF(BM42=$BM$16,'DATA GURU'!$C$30,0)</f>
        <v>0</v>
      </c>
      <c r="BO42" s="178" t="str">
        <f>'DATA SISWA'!BO39</f>
        <v>E</v>
      </c>
      <c r="BP42" s="120">
        <f>IF(BO42=$BO$16,'DATA GURU'!$C$30,0)</f>
        <v>0</v>
      </c>
      <c r="BQ42" s="178" t="str">
        <f>'DATA SISWA'!BQ39</f>
        <v>B</v>
      </c>
      <c r="BR42" s="121">
        <f>IF(BQ42=$BQ$16,'DATA GURU'!$C$30,0)</f>
        <v>0</v>
      </c>
      <c r="BS42" s="178" t="str">
        <f>'DATA SISWA'!BS39</f>
        <v>E</v>
      </c>
      <c r="BT42" s="120">
        <f>IF(BS42=$BS$16,'DATA GURU'!$C$30,0)</f>
        <v>1.75</v>
      </c>
      <c r="BU42" s="178" t="str">
        <f>'DATA SISWA'!BU39</f>
        <v>A</v>
      </c>
      <c r="BV42" s="121">
        <f>IF(BU42=$BU$16,'DATA GURU'!$C$30,0)</f>
        <v>0</v>
      </c>
      <c r="BW42" s="178" t="str">
        <f>'DATA SISWA'!BW39</f>
        <v>B</v>
      </c>
      <c r="BX42" s="120">
        <f>IF(BW42=$BW$16,'DATA GURU'!$C$30,0)</f>
        <v>0</v>
      </c>
      <c r="BY42" s="178" t="str">
        <f>'DATA SISWA'!BY39</f>
        <v>E</v>
      </c>
      <c r="BZ42" s="121">
        <f>IF(BY42=$BY$16,'DATA GURU'!$C$30,0)</f>
        <v>0</v>
      </c>
      <c r="CA42" s="178" t="str">
        <f>'DATA SISWA'!CA39</f>
        <v>C</v>
      </c>
      <c r="CB42" s="120">
        <f>IF(CA42=$CA$16,'DATA GURU'!$C$30,0)</f>
        <v>1.75</v>
      </c>
      <c r="CC42" s="178" t="str">
        <f>'DATA SISWA'!CC39</f>
        <v>C</v>
      </c>
      <c r="CD42" s="121">
        <f>IF(CC42=$CC$16,'DATA GURU'!$C$30,0)</f>
        <v>0</v>
      </c>
      <c r="CE42" s="178" t="str">
        <f>'DATA SISWA'!CE39</f>
        <v>B</v>
      </c>
      <c r="CF42" s="120">
        <f>IF(CE42=$CE$16,'DATA GURU'!$C$30,0)</f>
        <v>1.75</v>
      </c>
      <c r="CG42" s="178" t="str">
        <f>'DATA SISWA'!CG39</f>
        <v>D</v>
      </c>
      <c r="CH42" s="121">
        <f>IF(CG42=$CG$16,'DATA GURU'!$C$30,0)</f>
        <v>0</v>
      </c>
      <c r="CI42" s="52">
        <f>'DATA SISWA'!CI39</f>
        <v>0</v>
      </c>
      <c r="CJ42" s="52">
        <f>'DATA SISWA'!CJ39</f>
        <v>3</v>
      </c>
      <c r="CK42" s="52">
        <f>'DATA SISWA'!CK39</f>
        <v>0</v>
      </c>
      <c r="CL42" s="52">
        <f>'DATA SISWA'!CL39</f>
        <v>0</v>
      </c>
      <c r="CM42" s="52">
        <f>'DATA SISWA'!CM39</f>
        <v>0</v>
      </c>
      <c r="CN42" s="63">
        <f>'DATA SISWA'!CN39</f>
        <v>11</v>
      </c>
      <c r="CO42" s="63">
        <f>'DATA SISWA'!CO39</f>
        <v>29</v>
      </c>
      <c r="CP42" s="63">
        <f>'DATA SISWA'!CP39</f>
        <v>3</v>
      </c>
      <c r="CQ42" s="38">
        <f>'DATA SISWA'!CQ39</f>
        <v>22.25</v>
      </c>
      <c r="CR42" s="39">
        <f t="shared" si="1"/>
        <v>22.25</v>
      </c>
      <c r="CS42" s="161" t="str">
        <f t="shared" si="7"/>
        <v>-</v>
      </c>
      <c r="CT42" s="161" t="str">
        <f t="shared" si="8"/>
        <v>v</v>
      </c>
      <c r="CU42" s="162" t="str">
        <f t="shared" si="9"/>
        <v>Remedial</v>
      </c>
      <c r="CX42" s="37">
        <v>25</v>
      </c>
      <c r="CY42" s="114" t="str">
        <f t="shared" si="6"/>
        <v>FITRATULLAH</v>
      </c>
      <c r="CZ42" s="157" t="s">
        <v>44</v>
      </c>
      <c r="DA42" s="37" t="s">
        <v>45</v>
      </c>
      <c r="DB42" s="37" t="s">
        <v>46</v>
      </c>
      <c r="DC42" s="37" t="s">
        <v>47</v>
      </c>
    </row>
    <row r="43" spans="1:116" x14ac:dyDescent="0.25">
      <c r="A43" s="53">
        <v>25</v>
      </c>
      <c r="B43" s="110" t="str">
        <f>'DATA SISWA'!C40</f>
        <v>06-</v>
      </c>
      <c r="C43" s="77" t="str">
        <f>'DATA SISWA'!D40</f>
        <v>005-</v>
      </c>
      <c r="D43" s="77">
        <f>'DATA SISWA'!E40</f>
        <v>0</v>
      </c>
      <c r="E43" s="111">
        <f>'DATA SISWA'!F40</f>
        <v>0</v>
      </c>
      <c r="F43" s="62" t="str">
        <f>'DATA SISWA'!B40</f>
        <v>SITI NURZAKIAH</v>
      </c>
      <c r="G43" s="119" t="str">
        <f>'DATA SISWA'!G40</f>
        <v>C</v>
      </c>
      <c r="H43" s="120">
        <f>IF(G43=$G$16,'DATA GURU'!$C$30,0)</f>
        <v>0</v>
      </c>
      <c r="I43" s="119" t="str">
        <f>'DATA SISWA'!I40</f>
        <v>E</v>
      </c>
      <c r="J43" s="120">
        <f>IF(I43=$I$16,'DATA GURU'!$C$30,0)</f>
        <v>1.75</v>
      </c>
      <c r="K43" s="119" t="str">
        <f>'DATA SISWA'!K40</f>
        <v>E</v>
      </c>
      <c r="L43" s="120">
        <f>IF(K43=$K$16,'DATA GURU'!$C$30,0)</f>
        <v>0</v>
      </c>
      <c r="M43" s="119" t="str">
        <f>'DATA SISWA'!M40</f>
        <v>C</v>
      </c>
      <c r="N43" s="120">
        <f>IF(M43=$M$16,'DATA GURU'!$C$30,0)</f>
        <v>0</v>
      </c>
      <c r="O43" s="119" t="str">
        <f>'DATA SISWA'!O40</f>
        <v>D</v>
      </c>
      <c r="P43" s="120">
        <f>IF(O43=$O$16,'DATA GURU'!$C$30,0)</f>
        <v>0</v>
      </c>
      <c r="Q43" s="119" t="str">
        <f>'DATA SISWA'!Q40</f>
        <v>A</v>
      </c>
      <c r="R43" s="120">
        <f>IF(Q43=$Q$16,'DATA GURU'!$C$30,0)</f>
        <v>1.75</v>
      </c>
      <c r="S43" s="119" t="str">
        <f>'DATA SISWA'!S40</f>
        <v>B</v>
      </c>
      <c r="T43" s="120">
        <f>IF(S43=$S$16,'DATA GURU'!$C$30,0)</f>
        <v>0</v>
      </c>
      <c r="U43" s="119" t="str">
        <f>'DATA SISWA'!U40</f>
        <v>B</v>
      </c>
      <c r="V43" s="120">
        <f>IF(U43=$U$16,'DATA GURU'!$C$30,0)</f>
        <v>0</v>
      </c>
      <c r="W43" s="119" t="str">
        <f>'DATA SISWA'!W40</f>
        <v>A</v>
      </c>
      <c r="X43" s="120">
        <f>IF(W43=$W$16,'DATA GURU'!$C$30,0)</f>
        <v>0</v>
      </c>
      <c r="Y43" s="119" t="str">
        <f>'DATA SISWA'!Y40</f>
        <v>E</v>
      </c>
      <c r="Z43" s="120">
        <f>IF(Y43=$Y$16,'DATA GURU'!$C$30,0)</f>
        <v>0</v>
      </c>
      <c r="AA43" s="119" t="str">
        <f>'DATA SISWA'!AA40</f>
        <v>D</v>
      </c>
      <c r="AB43" s="120">
        <f>IF(AA43=$AA$16,'DATA GURU'!$C$30,0)</f>
        <v>0</v>
      </c>
      <c r="AC43" s="178" t="str">
        <f>'DATA SISWA'!AC40</f>
        <v>A</v>
      </c>
      <c r="AD43" s="121">
        <f>IF(AC43=$AC$16,'DATA GURU'!$C$30,0)</f>
        <v>1.75</v>
      </c>
      <c r="AE43" s="178" t="str">
        <f>'DATA SISWA'!AE40</f>
        <v>D</v>
      </c>
      <c r="AF43" s="120">
        <f>IF(AE43=$AE$16,'DATA GURU'!$C$30,0)</f>
        <v>0</v>
      </c>
      <c r="AG43" s="178" t="str">
        <f>'DATA SISWA'!AG40</f>
        <v>D</v>
      </c>
      <c r="AH43" s="121">
        <f>IF(AG43=$AG$16,'DATA GURU'!$C$30,0)</f>
        <v>0</v>
      </c>
      <c r="AI43" s="178" t="str">
        <f>'DATA SISWA'!AI40</f>
        <v>D</v>
      </c>
      <c r="AJ43" s="120">
        <f>IF(AI43=$AI$16,'DATA GURU'!$C$30,0)</f>
        <v>1.75</v>
      </c>
      <c r="AK43" s="178" t="str">
        <f>'DATA SISWA'!AK40</f>
        <v>A</v>
      </c>
      <c r="AL43" s="121">
        <f>IF(AK43=$AK$16,'DATA GURU'!$C$30,0)</f>
        <v>0</v>
      </c>
      <c r="AM43" s="178" t="str">
        <f>'DATA SISWA'!AM40</f>
        <v>D</v>
      </c>
      <c r="AN43" s="120">
        <f>IF(AM43=$AM$16,'DATA GURU'!$C$30,0)</f>
        <v>0</v>
      </c>
      <c r="AO43" s="178" t="str">
        <f>'DATA SISWA'!AO40</f>
        <v>A</v>
      </c>
      <c r="AP43" s="121">
        <f>IF(AO43=$AO$16,'DATA GURU'!$C$30,0)</f>
        <v>0</v>
      </c>
      <c r="AQ43" s="178" t="str">
        <f>'DATA SISWA'!AQ40</f>
        <v>B</v>
      </c>
      <c r="AR43" s="120">
        <f>IF(AQ43=$AQ$16,'DATA GURU'!$C$30,0)</f>
        <v>1.75</v>
      </c>
      <c r="AS43" s="178" t="str">
        <f>'DATA SISWA'!AS40</f>
        <v>C</v>
      </c>
      <c r="AT43" s="121">
        <f>IF(AS43=$AS$16,'DATA GURU'!$C$30,0)</f>
        <v>0</v>
      </c>
      <c r="AU43" s="178" t="str">
        <f>'DATA SISWA'!AU40</f>
        <v>C</v>
      </c>
      <c r="AV43" s="120">
        <f>IF(AU43=$AU$16,'DATA GURU'!$C$30,0)</f>
        <v>0</v>
      </c>
      <c r="AW43" s="178" t="str">
        <f>'DATA SISWA'!AW40</f>
        <v>A</v>
      </c>
      <c r="AX43" s="121">
        <f>IF(AW43=$AW$16,'DATA GURU'!$C$30,0)</f>
        <v>0</v>
      </c>
      <c r="AY43" s="178" t="str">
        <f>'DATA SISWA'!AY40</f>
        <v>E</v>
      </c>
      <c r="AZ43" s="120">
        <f>IF(AY43=$AY$16,'DATA GURU'!$C$30,0)</f>
        <v>0</v>
      </c>
      <c r="BA43" s="178" t="str">
        <f>'DATA SISWA'!BA40</f>
        <v>E</v>
      </c>
      <c r="BB43" s="121">
        <f>IF(BA43=$BA$16,'DATA GURU'!$C$30,0)</f>
        <v>0</v>
      </c>
      <c r="BC43" s="178" t="str">
        <f>'DATA SISWA'!BC40</f>
        <v>B</v>
      </c>
      <c r="BD43" s="120">
        <f>IF(BC43=$BC$16,'DATA GURU'!$C$30,0)</f>
        <v>1.75</v>
      </c>
      <c r="BE43" s="178" t="str">
        <f>'DATA SISWA'!BE40</f>
        <v>C</v>
      </c>
      <c r="BF43" s="121">
        <f>IF(BE43=$BE$16,'DATA GURU'!$C$30,0)</f>
        <v>1.75</v>
      </c>
      <c r="BG43" s="178" t="str">
        <f>'DATA SISWA'!BG40</f>
        <v>D</v>
      </c>
      <c r="BH43" s="120">
        <f>IF(BG43=$BG$16,'DATA GURU'!$C$30,0)</f>
        <v>1.75</v>
      </c>
      <c r="BI43" s="178" t="str">
        <f>'DATA SISWA'!BI40</f>
        <v>A</v>
      </c>
      <c r="BJ43" s="121">
        <f>IF(BI43=$BI$16,'DATA GURU'!$C$30,0)</f>
        <v>1.75</v>
      </c>
      <c r="BK43" s="178" t="str">
        <f>'DATA SISWA'!BK40</f>
        <v>C</v>
      </c>
      <c r="BL43" s="120">
        <f>IF(BK43=$BK$16,'DATA GURU'!$C$30,0)</f>
        <v>0</v>
      </c>
      <c r="BM43" s="178" t="str">
        <f>'DATA SISWA'!BM40</f>
        <v>C</v>
      </c>
      <c r="BN43" s="121">
        <f>IF(BM43=$BM$16,'DATA GURU'!$C$30,0)</f>
        <v>1.75</v>
      </c>
      <c r="BO43" s="178" t="str">
        <f>'DATA SISWA'!BO40</f>
        <v>E</v>
      </c>
      <c r="BP43" s="120">
        <f>IF(BO43=$BO$16,'DATA GURU'!$C$30,0)</f>
        <v>0</v>
      </c>
      <c r="BQ43" s="178" t="str">
        <f>'DATA SISWA'!BQ40</f>
        <v>B</v>
      </c>
      <c r="BR43" s="121">
        <f>IF(BQ43=$BQ$16,'DATA GURU'!$C$30,0)</f>
        <v>0</v>
      </c>
      <c r="BS43" s="178" t="str">
        <f>'DATA SISWA'!BS40</f>
        <v>E</v>
      </c>
      <c r="BT43" s="120">
        <f>IF(BS43=$BS$16,'DATA GURU'!$C$30,0)</f>
        <v>1.75</v>
      </c>
      <c r="BU43" s="178" t="str">
        <f>'DATA SISWA'!BU40</f>
        <v>B</v>
      </c>
      <c r="BV43" s="121">
        <f>IF(BU43=$BU$16,'DATA GURU'!$C$30,0)</f>
        <v>1.75</v>
      </c>
      <c r="BW43" s="178" t="str">
        <f>'DATA SISWA'!BW40</f>
        <v>A</v>
      </c>
      <c r="BX43" s="120">
        <f>IF(BW43=$BW$16,'DATA GURU'!$C$30,0)</f>
        <v>0</v>
      </c>
      <c r="BY43" s="178" t="str">
        <f>'DATA SISWA'!BY40</f>
        <v>E</v>
      </c>
      <c r="BZ43" s="121">
        <f>IF(BY43=$BY$16,'DATA GURU'!$C$30,0)</f>
        <v>0</v>
      </c>
      <c r="CA43" s="178" t="str">
        <f>'DATA SISWA'!CA40</f>
        <v>D</v>
      </c>
      <c r="CB43" s="120">
        <f>IF(CA43=$CA$16,'DATA GURU'!$C$30,0)</f>
        <v>0</v>
      </c>
      <c r="CC43" s="178" t="str">
        <f>'DATA SISWA'!CC40</f>
        <v>C</v>
      </c>
      <c r="CD43" s="121">
        <f>IF(CC43=$CC$16,'DATA GURU'!$C$30,0)</f>
        <v>0</v>
      </c>
      <c r="CE43" s="178" t="str">
        <f>'DATA SISWA'!CE40</f>
        <v>C</v>
      </c>
      <c r="CF43" s="120">
        <f>IF(CE43=$CE$16,'DATA GURU'!$C$30,0)</f>
        <v>0</v>
      </c>
      <c r="CG43" s="178" t="str">
        <f>'DATA SISWA'!CG40</f>
        <v>A</v>
      </c>
      <c r="CH43" s="121">
        <f>IF(CG43=$CG$16,'DATA GURU'!$C$30,0)</f>
        <v>0</v>
      </c>
      <c r="CI43" s="52">
        <f>'DATA SISWA'!CI40</f>
        <v>3</v>
      </c>
      <c r="CJ43" s="52">
        <f>'DATA SISWA'!CJ40</f>
        <v>6</v>
      </c>
      <c r="CK43" s="52">
        <f>'DATA SISWA'!CK40</f>
        <v>2</v>
      </c>
      <c r="CL43" s="52">
        <f>'DATA SISWA'!CL40</f>
        <v>1</v>
      </c>
      <c r="CM43" s="52">
        <f>'DATA SISWA'!CM40</f>
        <v>0</v>
      </c>
      <c r="CN43" s="63">
        <f>'DATA SISWA'!CN40</f>
        <v>12</v>
      </c>
      <c r="CO43" s="63">
        <f>'DATA SISWA'!CO40</f>
        <v>28</v>
      </c>
      <c r="CP43" s="63">
        <f>'DATA SISWA'!CP40</f>
        <v>12</v>
      </c>
      <c r="CQ43" s="38">
        <f>'DATA SISWA'!CQ40</f>
        <v>33</v>
      </c>
      <c r="CR43" s="39">
        <f t="shared" si="1"/>
        <v>33</v>
      </c>
      <c r="CS43" s="161" t="str">
        <f t="shared" si="7"/>
        <v>-</v>
      </c>
      <c r="CT43" s="161" t="str">
        <f t="shared" si="8"/>
        <v>v</v>
      </c>
      <c r="CU43" s="162" t="str">
        <f t="shared" si="9"/>
        <v>Remedial</v>
      </c>
      <c r="CX43" s="37">
        <v>26</v>
      </c>
      <c r="CY43" s="114" t="str">
        <f t="shared" si="6"/>
        <v>FITRIANI</v>
      </c>
      <c r="CZ43" s="157" t="s">
        <v>44</v>
      </c>
      <c r="DA43" s="37" t="s">
        <v>45</v>
      </c>
      <c r="DB43" s="37" t="s">
        <v>46</v>
      </c>
      <c r="DC43" s="37" t="s">
        <v>47</v>
      </c>
    </row>
    <row r="44" spans="1:116" x14ac:dyDescent="0.25">
      <c r="A44" s="54">
        <v>26</v>
      </c>
      <c r="B44" s="110" t="str">
        <f>'DATA SISWA'!C41</f>
        <v>06-</v>
      </c>
      <c r="C44" s="77" t="str">
        <f>'DATA SISWA'!D41</f>
        <v>005-</v>
      </c>
      <c r="D44" s="77">
        <f>'DATA SISWA'!E41</f>
        <v>0</v>
      </c>
      <c r="E44" s="111">
        <f>'DATA SISWA'!F41</f>
        <v>0</v>
      </c>
      <c r="F44" s="62" t="str">
        <f>'DATA SISWA'!B41</f>
        <v>WAHYU KURNIAWAN</v>
      </c>
      <c r="G44" s="119" t="str">
        <f>'DATA SISWA'!G41</f>
        <v>C</v>
      </c>
      <c r="H44" s="120">
        <f>IF(G44=$G$16,'DATA GURU'!$C$30,0)</f>
        <v>0</v>
      </c>
      <c r="I44" s="119" t="str">
        <f>'DATA SISWA'!I41</f>
        <v>A</v>
      </c>
      <c r="J44" s="120">
        <f>IF(I44=$I$16,'DATA GURU'!$C$30,0)</f>
        <v>0</v>
      </c>
      <c r="K44" s="119" t="str">
        <f>'DATA SISWA'!K41</f>
        <v>E</v>
      </c>
      <c r="L44" s="120">
        <f>IF(K44=$K$16,'DATA GURU'!$C$30,0)</f>
        <v>0</v>
      </c>
      <c r="M44" s="119" t="str">
        <f>'DATA SISWA'!M41</f>
        <v>A</v>
      </c>
      <c r="N44" s="120">
        <f>IF(M44=$M$16,'DATA GURU'!$C$30,0)</f>
        <v>1.75</v>
      </c>
      <c r="O44" s="119" t="str">
        <f>'DATA SISWA'!O41</f>
        <v>C</v>
      </c>
      <c r="P44" s="120">
        <f>IF(O44=$O$16,'DATA GURU'!$C$30,0)</f>
        <v>0</v>
      </c>
      <c r="Q44" s="119" t="str">
        <f>'DATA SISWA'!Q41</f>
        <v>A</v>
      </c>
      <c r="R44" s="120">
        <f>IF(Q44=$Q$16,'DATA GURU'!$C$30,0)</f>
        <v>1.75</v>
      </c>
      <c r="S44" s="119" t="str">
        <f>'DATA SISWA'!S41</f>
        <v>C</v>
      </c>
      <c r="T44" s="120">
        <f>IF(S44=$S$16,'DATA GURU'!$C$30,0)</f>
        <v>0</v>
      </c>
      <c r="U44" s="119" t="str">
        <f>'DATA SISWA'!U41</f>
        <v>A</v>
      </c>
      <c r="V44" s="120">
        <f>IF(U44=$U$16,'DATA GURU'!$C$30,0)</f>
        <v>0</v>
      </c>
      <c r="W44" s="119" t="str">
        <f>'DATA SISWA'!W41</f>
        <v>A</v>
      </c>
      <c r="X44" s="120">
        <f>IF(W44=$W$16,'DATA GURU'!$C$30,0)</f>
        <v>0</v>
      </c>
      <c r="Y44" s="119" t="str">
        <f>'DATA SISWA'!Y41</f>
        <v>C</v>
      </c>
      <c r="Z44" s="120">
        <f>IF(Y44=$Y$16,'DATA GURU'!$C$30,0)</f>
        <v>1.75</v>
      </c>
      <c r="AA44" s="119" t="str">
        <f>'DATA SISWA'!AA41</f>
        <v>E</v>
      </c>
      <c r="AB44" s="120">
        <f>IF(AA44=$AA$16,'DATA GURU'!$C$30,0)</f>
        <v>1.75</v>
      </c>
      <c r="AC44" s="178" t="str">
        <f>'DATA SISWA'!AC41</f>
        <v>A</v>
      </c>
      <c r="AD44" s="121">
        <f>IF(AC44=$AC$16,'DATA GURU'!$C$30,0)</f>
        <v>1.75</v>
      </c>
      <c r="AE44" s="178" t="str">
        <f>'DATA SISWA'!AE41</f>
        <v>E</v>
      </c>
      <c r="AF44" s="120">
        <f>IF(AE44=$AE$16,'DATA GURU'!$C$30,0)</f>
        <v>0</v>
      </c>
      <c r="AG44" s="178" t="str">
        <f>'DATA SISWA'!AG41</f>
        <v>A</v>
      </c>
      <c r="AH44" s="121">
        <f>IF(AG44=$AG$16,'DATA GURU'!$C$30,0)</f>
        <v>1.75</v>
      </c>
      <c r="AI44" s="178" t="str">
        <f>'DATA SISWA'!AI41</f>
        <v>D</v>
      </c>
      <c r="AJ44" s="120">
        <f>IF(AI44=$AI$16,'DATA GURU'!$C$30,0)</f>
        <v>1.75</v>
      </c>
      <c r="AK44" s="178" t="str">
        <f>'DATA SISWA'!AK41</f>
        <v>C</v>
      </c>
      <c r="AL44" s="121">
        <f>IF(AK44=$AK$16,'DATA GURU'!$C$30,0)</f>
        <v>1.75</v>
      </c>
      <c r="AM44" s="178" t="str">
        <f>'DATA SISWA'!AM41</f>
        <v>E</v>
      </c>
      <c r="AN44" s="120">
        <f>IF(AM44=$AM$16,'DATA GURU'!$C$30,0)</f>
        <v>0</v>
      </c>
      <c r="AO44" s="178" t="str">
        <f>'DATA SISWA'!AO41</f>
        <v>B</v>
      </c>
      <c r="AP44" s="121">
        <f>IF(AO44=$AO$16,'DATA GURU'!$C$30,0)</f>
        <v>0</v>
      </c>
      <c r="AQ44" s="178" t="str">
        <f>'DATA SISWA'!AQ41</f>
        <v>B</v>
      </c>
      <c r="AR44" s="120">
        <f>IF(AQ44=$AQ$16,'DATA GURU'!$C$30,0)</f>
        <v>1.75</v>
      </c>
      <c r="AS44" s="178" t="str">
        <f>'DATA SISWA'!AS41</f>
        <v>B</v>
      </c>
      <c r="AT44" s="121">
        <f>IF(AS44=$AS$16,'DATA GURU'!$C$30,0)</f>
        <v>1.75</v>
      </c>
      <c r="AU44" s="178" t="str">
        <f>'DATA SISWA'!AU41</f>
        <v>A</v>
      </c>
      <c r="AV44" s="120">
        <f>IF(AU44=$AU$16,'DATA GURU'!$C$30,0)</f>
        <v>0</v>
      </c>
      <c r="AW44" s="178" t="str">
        <f>'DATA SISWA'!AW41</f>
        <v>B</v>
      </c>
      <c r="AX44" s="121">
        <f>IF(AW44=$AW$16,'DATA GURU'!$C$30,0)</f>
        <v>1.75</v>
      </c>
      <c r="AY44" s="178" t="str">
        <f>'DATA SISWA'!AY41</f>
        <v>C</v>
      </c>
      <c r="AZ44" s="120">
        <f>IF(AY44=$AY$16,'DATA GURU'!$C$30,0)</f>
        <v>1.75</v>
      </c>
      <c r="BA44" s="178" t="str">
        <f>'DATA SISWA'!BA41</f>
        <v>B</v>
      </c>
      <c r="BB44" s="121">
        <f>IF(BA44=$BA$16,'DATA GURU'!$C$30,0)</f>
        <v>0</v>
      </c>
      <c r="BC44" s="178" t="str">
        <f>'DATA SISWA'!BC41</f>
        <v>B</v>
      </c>
      <c r="BD44" s="120">
        <f>IF(BC44=$BC$16,'DATA GURU'!$C$30,0)</f>
        <v>1.75</v>
      </c>
      <c r="BE44" s="178" t="str">
        <f>'DATA SISWA'!BE41</f>
        <v>C</v>
      </c>
      <c r="BF44" s="121">
        <f>IF(BE44=$BE$16,'DATA GURU'!$C$30,0)</f>
        <v>1.75</v>
      </c>
      <c r="BG44" s="178" t="str">
        <f>'DATA SISWA'!BG41</f>
        <v>A</v>
      </c>
      <c r="BH44" s="120">
        <f>IF(BG44=$BG$16,'DATA GURU'!$C$30,0)</f>
        <v>0</v>
      </c>
      <c r="BI44" s="178" t="str">
        <f>'DATA SISWA'!BI41</f>
        <v>B</v>
      </c>
      <c r="BJ44" s="121">
        <f>IF(BI44=$BI$16,'DATA GURU'!$C$30,0)</f>
        <v>0</v>
      </c>
      <c r="BK44" s="178" t="str">
        <f>'DATA SISWA'!BK41</f>
        <v>D</v>
      </c>
      <c r="BL44" s="120">
        <f>IF(BK44=$BK$16,'DATA GURU'!$C$30,0)</f>
        <v>0</v>
      </c>
      <c r="BM44" s="178" t="str">
        <f>'DATA SISWA'!BM41</f>
        <v>C</v>
      </c>
      <c r="BN44" s="121">
        <f>IF(BM44=$BM$16,'DATA GURU'!$C$30,0)</f>
        <v>1.75</v>
      </c>
      <c r="BO44" s="178" t="str">
        <f>'DATA SISWA'!BO41</f>
        <v>B</v>
      </c>
      <c r="BP44" s="120">
        <f>IF(BO44=$BO$16,'DATA GURU'!$C$30,0)</f>
        <v>1.75</v>
      </c>
      <c r="BQ44" s="178" t="str">
        <f>'DATA SISWA'!BQ41</f>
        <v>E</v>
      </c>
      <c r="BR44" s="121">
        <f>IF(BQ44=$BQ$16,'DATA GURU'!$C$30,0)</f>
        <v>1.75</v>
      </c>
      <c r="BS44" s="178" t="str">
        <f>'DATA SISWA'!BS41</f>
        <v>E</v>
      </c>
      <c r="BT44" s="120">
        <f>IF(BS44=$BS$16,'DATA GURU'!$C$30,0)</f>
        <v>1.75</v>
      </c>
      <c r="BU44" s="178" t="str">
        <f>'DATA SISWA'!BU41</f>
        <v>B</v>
      </c>
      <c r="BV44" s="121">
        <f>IF(BU44=$BU$16,'DATA GURU'!$C$30,0)</f>
        <v>1.75</v>
      </c>
      <c r="BW44" s="178" t="str">
        <f>'DATA SISWA'!BW41</f>
        <v>A</v>
      </c>
      <c r="BX44" s="120">
        <f>IF(BW44=$BW$16,'DATA GURU'!$C$30,0)</f>
        <v>0</v>
      </c>
      <c r="BY44" s="178" t="str">
        <f>'DATA SISWA'!BY41</f>
        <v>A</v>
      </c>
      <c r="BZ44" s="121">
        <f>IF(BY44=$BY$16,'DATA GURU'!$C$30,0)</f>
        <v>1.75</v>
      </c>
      <c r="CA44" s="178" t="str">
        <f>'DATA SISWA'!CA41</f>
        <v>C</v>
      </c>
      <c r="CB44" s="120">
        <f>IF(CA44=$CA$16,'DATA GURU'!$C$30,0)</f>
        <v>1.75</v>
      </c>
      <c r="CC44" s="178" t="str">
        <f>'DATA SISWA'!CC41</f>
        <v>C</v>
      </c>
      <c r="CD44" s="121">
        <f>IF(CC44=$CC$16,'DATA GURU'!$C$30,0)</f>
        <v>0</v>
      </c>
      <c r="CE44" s="178" t="str">
        <f>'DATA SISWA'!CE41</f>
        <v>B</v>
      </c>
      <c r="CF44" s="120">
        <f>IF(CE44=$CE$16,'DATA GURU'!$C$30,0)</f>
        <v>1.75</v>
      </c>
      <c r="CG44" s="178" t="str">
        <f>'DATA SISWA'!CG41</f>
        <v>E</v>
      </c>
      <c r="CH44" s="121">
        <f>IF(CG44=$CG$16,'DATA GURU'!$C$30,0)</f>
        <v>0</v>
      </c>
      <c r="CI44" s="52">
        <f>'DATA SISWA'!CI41</f>
        <v>4</v>
      </c>
      <c r="CJ44" s="52">
        <f>'DATA SISWA'!CJ41</f>
        <v>7</v>
      </c>
      <c r="CK44" s="52">
        <f>'DATA SISWA'!CK41</f>
        <v>0</v>
      </c>
      <c r="CL44" s="52">
        <f>'DATA SISWA'!CL41</f>
        <v>0</v>
      </c>
      <c r="CM44" s="52">
        <f>'DATA SISWA'!CM41</f>
        <v>5</v>
      </c>
      <c r="CN44" s="63">
        <f>'DATA SISWA'!CN41</f>
        <v>22</v>
      </c>
      <c r="CO44" s="63">
        <f>'DATA SISWA'!CO41</f>
        <v>18</v>
      </c>
      <c r="CP44" s="63">
        <f>'DATA SISWA'!CP41</f>
        <v>16</v>
      </c>
      <c r="CQ44" s="38">
        <f>'DATA SISWA'!CQ41</f>
        <v>54.5</v>
      </c>
      <c r="CR44" s="39">
        <f t="shared" si="1"/>
        <v>54.500000000000007</v>
      </c>
      <c r="CS44" s="161" t="str">
        <f t="shared" si="7"/>
        <v>-</v>
      </c>
      <c r="CT44" s="161" t="str">
        <f t="shared" si="8"/>
        <v>v</v>
      </c>
      <c r="CU44" s="162" t="str">
        <f t="shared" si="9"/>
        <v>Remedial</v>
      </c>
      <c r="CX44" s="37">
        <v>27</v>
      </c>
      <c r="CY44" s="114" t="str">
        <f t="shared" si="6"/>
        <v>HENDRI SAPUTRA</v>
      </c>
      <c r="CZ44" s="157" t="s">
        <v>44</v>
      </c>
      <c r="DA44" s="37" t="s">
        <v>45</v>
      </c>
      <c r="DB44" s="37" t="s">
        <v>46</v>
      </c>
      <c r="DC44" s="37" t="s">
        <v>47</v>
      </c>
    </row>
    <row r="45" spans="1:116" x14ac:dyDescent="0.25">
      <c r="A45" s="53">
        <v>27</v>
      </c>
      <c r="B45" s="110" t="str">
        <f>'DATA SISWA'!C42</f>
        <v>06-</v>
      </c>
      <c r="C45" s="77" t="str">
        <f>'DATA SISWA'!D42</f>
        <v>005-</v>
      </c>
      <c r="D45" s="77">
        <f>'DATA SISWA'!E42</f>
        <v>0</v>
      </c>
      <c r="E45" s="111">
        <f>'DATA SISWA'!F42</f>
        <v>0</v>
      </c>
      <c r="F45" s="62" t="str">
        <f>'DATA SISWA'!B42</f>
        <v>PARIZ PADILAH TANJUNG</v>
      </c>
      <c r="G45" s="119" t="str">
        <f>'DATA SISWA'!G42</f>
        <v>A</v>
      </c>
      <c r="H45" s="120">
        <f>IF(G45=$G$16,'DATA GURU'!$C$30,0)</f>
        <v>1.75</v>
      </c>
      <c r="I45" s="119" t="str">
        <f>'DATA SISWA'!I42</f>
        <v>B</v>
      </c>
      <c r="J45" s="120">
        <f>IF(I45=$I$16,'DATA GURU'!$C$30,0)</f>
        <v>0</v>
      </c>
      <c r="K45" s="119" t="str">
        <f>'DATA SISWA'!K42</f>
        <v>A</v>
      </c>
      <c r="L45" s="120">
        <f>IF(K45=$K$16,'DATA GURU'!$C$30,0)</f>
        <v>0</v>
      </c>
      <c r="M45" s="119" t="str">
        <f>'DATA SISWA'!M42</f>
        <v>C</v>
      </c>
      <c r="N45" s="120">
        <f>IF(M45=$M$16,'DATA GURU'!$C$30,0)</f>
        <v>0</v>
      </c>
      <c r="O45" s="119" t="str">
        <f>'DATA SISWA'!O42</f>
        <v>D</v>
      </c>
      <c r="P45" s="120">
        <f>IF(O45=$O$16,'DATA GURU'!$C$30,0)</f>
        <v>0</v>
      </c>
      <c r="Q45" s="119" t="str">
        <f>'DATA SISWA'!Q42</f>
        <v>E</v>
      </c>
      <c r="R45" s="120">
        <f>IF(Q45=$Q$16,'DATA GURU'!$C$30,0)</f>
        <v>0</v>
      </c>
      <c r="S45" s="119" t="str">
        <f>'DATA SISWA'!S42</f>
        <v>B</v>
      </c>
      <c r="T45" s="120">
        <f>IF(S45=$S$16,'DATA GURU'!$C$30,0)</f>
        <v>0</v>
      </c>
      <c r="U45" s="119" t="str">
        <f>'DATA SISWA'!U42</f>
        <v>D</v>
      </c>
      <c r="V45" s="120">
        <f>IF(U45=$U$16,'DATA GURU'!$C$30,0)</f>
        <v>1.75</v>
      </c>
      <c r="W45" s="119" t="str">
        <f>'DATA SISWA'!W42</f>
        <v>A</v>
      </c>
      <c r="X45" s="120">
        <f>IF(W45=$W$16,'DATA GURU'!$C$30,0)</f>
        <v>0</v>
      </c>
      <c r="Y45" s="119" t="str">
        <f>'DATA SISWA'!Y42</f>
        <v>B</v>
      </c>
      <c r="Z45" s="120">
        <f>IF(Y45=$Y$16,'DATA GURU'!$C$30,0)</f>
        <v>0</v>
      </c>
      <c r="AA45" s="119" t="str">
        <f>'DATA SISWA'!AA42</f>
        <v>D</v>
      </c>
      <c r="AB45" s="120">
        <f>IF(AA45=$AA$16,'DATA GURU'!$C$30,0)</f>
        <v>0</v>
      </c>
      <c r="AC45" s="178" t="str">
        <f>'DATA SISWA'!AC42</f>
        <v>D</v>
      </c>
      <c r="AD45" s="121">
        <f>IF(AC45=$AC$16,'DATA GURU'!$C$30,0)</f>
        <v>0</v>
      </c>
      <c r="AE45" s="178" t="str">
        <f>'DATA SISWA'!AE42</f>
        <v>E</v>
      </c>
      <c r="AF45" s="120">
        <f>IF(AE45=$AE$16,'DATA GURU'!$C$30,0)</f>
        <v>0</v>
      </c>
      <c r="AG45" s="178" t="str">
        <f>'DATA SISWA'!AG42</f>
        <v>A</v>
      </c>
      <c r="AH45" s="121">
        <f>IF(AG45=$AG$16,'DATA GURU'!$C$30,0)</f>
        <v>1.75</v>
      </c>
      <c r="AI45" s="178" t="str">
        <f>'DATA SISWA'!AI42</f>
        <v>D</v>
      </c>
      <c r="AJ45" s="120">
        <f>IF(AI45=$AI$16,'DATA GURU'!$C$30,0)</f>
        <v>1.75</v>
      </c>
      <c r="AK45" s="178" t="str">
        <f>'DATA SISWA'!AK42</f>
        <v>B</v>
      </c>
      <c r="AL45" s="121">
        <f>IF(AK45=$AK$16,'DATA GURU'!$C$30,0)</f>
        <v>0</v>
      </c>
      <c r="AM45" s="178" t="str">
        <f>'DATA SISWA'!AM42</f>
        <v>C</v>
      </c>
      <c r="AN45" s="120">
        <f>IF(AM45=$AM$16,'DATA GURU'!$C$30,0)</f>
        <v>0</v>
      </c>
      <c r="AO45" s="178" t="str">
        <f>'DATA SISWA'!AO42</f>
        <v>A</v>
      </c>
      <c r="AP45" s="121">
        <f>IF(AO45=$AO$16,'DATA GURU'!$C$30,0)</f>
        <v>0</v>
      </c>
      <c r="AQ45" s="178" t="str">
        <f>'DATA SISWA'!AQ42</f>
        <v>B</v>
      </c>
      <c r="AR45" s="120">
        <f>IF(AQ45=$AQ$16,'DATA GURU'!$C$30,0)</f>
        <v>1.75</v>
      </c>
      <c r="AS45" s="178" t="str">
        <f>'DATA SISWA'!AS42</f>
        <v>D</v>
      </c>
      <c r="AT45" s="121">
        <f>IF(AS45=$AS$16,'DATA GURU'!$C$30,0)</f>
        <v>0</v>
      </c>
      <c r="AU45" s="178" t="str">
        <f>'DATA SISWA'!AU42</f>
        <v>B</v>
      </c>
      <c r="AV45" s="120">
        <f>IF(AU45=$AU$16,'DATA GURU'!$C$30,0)</f>
        <v>1.75</v>
      </c>
      <c r="AW45" s="178" t="str">
        <f>'DATA SISWA'!AW42</f>
        <v>D</v>
      </c>
      <c r="AX45" s="121">
        <f>IF(AW45=$AW$16,'DATA GURU'!$C$30,0)</f>
        <v>0</v>
      </c>
      <c r="AY45" s="178" t="str">
        <f>'DATA SISWA'!AY42</f>
        <v>B</v>
      </c>
      <c r="AZ45" s="120">
        <f>IF(AY45=$AY$16,'DATA GURU'!$C$30,0)</f>
        <v>0</v>
      </c>
      <c r="BA45" s="178" t="str">
        <f>'DATA SISWA'!BA42</f>
        <v>E</v>
      </c>
      <c r="BB45" s="121">
        <f>IF(BA45=$BA$16,'DATA GURU'!$C$30,0)</f>
        <v>0</v>
      </c>
      <c r="BC45" s="178" t="str">
        <f>'DATA SISWA'!BC42</f>
        <v>C</v>
      </c>
      <c r="BD45" s="120">
        <f>IF(BC45=$BC$16,'DATA GURU'!$C$30,0)</f>
        <v>0</v>
      </c>
      <c r="BE45" s="178" t="str">
        <f>'DATA SISWA'!BE42</f>
        <v>C</v>
      </c>
      <c r="BF45" s="121">
        <f>IF(BE45=$BE$16,'DATA GURU'!$C$30,0)</f>
        <v>1.75</v>
      </c>
      <c r="BG45" s="178" t="str">
        <f>'DATA SISWA'!BG42</f>
        <v>B</v>
      </c>
      <c r="BH45" s="120">
        <f>IF(BG45=$BG$16,'DATA GURU'!$C$30,0)</f>
        <v>0</v>
      </c>
      <c r="BI45" s="178" t="str">
        <f>'DATA SISWA'!BI42</f>
        <v>D</v>
      </c>
      <c r="BJ45" s="121">
        <f>IF(BI45=$BI$16,'DATA GURU'!$C$30,0)</f>
        <v>0</v>
      </c>
      <c r="BK45" s="178" t="str">
        <f>'DATA SISWA'!BK42</f>
        <v>E</v>
      </c>
      <c r="BL45" s="120">
        <f>IF(BK45=$BK$16,'DATA GURU'!$C$30,0)</f>
        <v>1.75</v>
      </c>
      <c r="BM45" s="178" t="str">
        <f>'DATA SISWA'!BM42</f>
        <v>E</v>
      </c>
      <c r="BN45" s="121">
        <f>IF(BM45=$BM$16,'DATA GURU'!$C$30,0)</f>
        <v>0</v>
      </c>
      <c r="BO45" s="178" t="str">
        <f>'DATA SISWA'!BO42</f>
        <v>B</v>
      </c>
      <c r="BP45" s="120">
        <f>IF(BO45=$BO$16,'DATA GURU'!$C$30,0)</f>
        <v>1.75</v>
      </c>
      <c r="BQ45" s="178" t="str">
        <f>'DATA SISWA'!BQ42</f>
        <v>C</v>
      </c>
      <c r="BR45" s="121">
        <f>IF(BQ45=$BQ$16,'DATA GURU'!$C$30,0)</f>
        <v>0</v>
      </c>
      <c r="BS45" s="178" t="str">
        <f>'DATA SISWA'!BS42</f>
        <v>E</v>
      </c>
      <c r="BT45" s="120">
        <f>IF(BS45=$BS$16,'DATA GURU'!$C$30,0)</f>
        <v>1.75</v>
      </c>
      <c r="BU45" s="178" t="str">
        <f>'DATA SISWA'!BU42</f>
        <v>B</v>
      </c>
      <c r="BV45" s="121">
        <f>IF(BU45=$BU$16,'DATA GURU'!$C$30,0)</f>
        <v>1.75</v>
      </c>
      <c r="BW45" s="178" t="str">
        <f>'DATA SISWA'!BW42</f>
        <v>D</v>
      </c>
      <c r="BX45" s="120">
        <f>IF(BW45=$BW$16,'DATA GURU'!$C$30,0)</f>
        <v>1.75</v>
      </c>
      <c r="BY45" s="178" t="str">
        <f>'DATA SISWA'!BY42</f>
        <v>E</v>
      </c>
      <c r="BZ45" s="121">
        <f>IF(BY45=$BY$16,'DATA GURU'!$C$30,0)</f>
        <v>0</v>
      </c>
      <c r="CA45" s="178" t="str">
        <f>'DATA SISWA'!CA42</f>
        <v>D</v>
      </c>
      <c r="CB45" s="120">
        <f>IF(CA45=$CA$16,'DATA GURU'!$C$30,0)</f>
        <v>0</v>
      </c>
      <c r="CC45" s="178" t="str">
        <f>'DATA SISWA'!CC42</f>
        <v>A</v>
      </c>
      <c r="CD45" s="121">
        <f>IF(CC45=$CC$16,'DATA GURU'!$C$30,0)</f>
        <v>1.75</v>
      </c>
      <c r="CE45" s="178" t="str">
        <f>'DATA SISWA'!CE42</f>
        <v>A</v>
      </c>
      <c r="CF45" s="120">
        <f>IF(CE45=$CE$16,'DATA GURU'!$C$30,0)</f>
        <v>0</v>
      </c>
      <c r="CG45" s="178" t="str">
        <f>'DATA SISWA'!CG42</f>
        <v>B</v>
      </c>
      <c r="CH45" s="121">
        <f>IF(CG45=$CG$16,'DATA GURU'!$C$30,0)</f>
        <v>1.75</v>
      </c>
      <c r="CI45" s="52">
        <f>'DATA SISWA'!CI42</f>
        <v>2</v>
      </c>
      <c r="CJ45" s="52">
        <f>'DATA SISWA'!CJ42</f>
        <v>4</v>
      </c>
      <c r="CK45" s="52">
        <f>'DATA SISWA'!CK42</f>
        <v>3</v>
      </c>
      <c r="CL45" s="52">
        <f>'DATA SISWA'!CL42</f>
        <v>1</v>
      </c>
      <c r="CM45" s="52">
        <f>'DATA SISWA'!CM42</f>
        <v>4</v>
      </c>
      <c r="CN45" s="63">
        <f>'DATA SISWA'!CN42</f>
        <v>14</v>
      </c>
      <c r="CO45" s="63">
        <f>'DATA SISWA'!CO42</f>
        <v>26</v>
      </c>
      <c r="CP45" s="63">
        <f>'DATA SISWA'!CP42</f>
        <v>14</v>
      </c>
      <c r="CQ45" s="38">
        <f>'DATA SISWA'!CQ42</f>
        <v>38.5</v>
      </c>
      <c r="CR45" s="39">
        <f t="shared" si="1"/>
        <v>38.5</v>
      </c>
      <c r="CS45" s="161" t="str">
        <f t="shared" si="7"/>
        <v>-</v>
      </c>
      <c r="CT45" s="161" t="str">
        <f t="shared" si="8"/>
        <v>v</v>
      </c>
      <c r="CU45" s="162" t="str">
        <f t="shared" si="9"/>
        <v>Remedial</v>
      </c>
      <c r="CX45" s="37">
        <v>28</v>
      </c>
      <c r="CY45" s="114" t="str">
        <f t="shared" si="6"/>
        <v>JAMILAH</v>
      </c>
      <c r="CZ45" s="157" t="s">
        <v>44</v>
      </c>
      <c r="DA45" s="37" t="s">
        <v>45</v>
      </c>
      <c r="DB45" s="37" t="s">
        <v>46</v>
      </c>
      <c r="DC45" s="37" t="s">
        <v>47</v>
      </c>
    </row>
    <row r="46" spans="1:116" x14ac:dyDescent="0.25">
      <c r="A46" s="54">
        <v>28</v>
      </c>
      <c r="B46" s="110" t="str">
        <f>'DATA SISWA'!C43</f>
        <v>06-</v>
      </c>
      <c r="C46" s="77" t="str">
        <f>'DATA SISWA'!D43</f>
        <v>005-</v>
      </c>
      <c r="D46" s="77">
        <f>'DATA SISWA'!E43</f>
        <v>0</v>
      </c>
      <c r="E46" s="111">
        <f>'DATA SISWA'!F43</f>
        <v>0</v>
      </c>
      <c r="F46" s="62" t="str">
        <f>'DATA SISWA'!B43</f>
        <v>AGUSTIN IRAWAN</v>
      </c>
      <c r="G46" s="119" t="str">
        <f>'DATA SISWA'!G43</f>
        <v>A</v>
      </c>
      <c r="H46" s="120">
        <f>IF(G46=$G$16,'DATA GURU'!$C$30,0)</f>
        <v>1.75</v>
      </c>
      <c r="I46" s="119" t="str">
        <f>'DATA SISWA'!I43</f>
        <v>D</v>
      </c>
      <c r="J46" s="120">
        <f>IF(I46=$I$16,'DATA GURU'!$C$30,0)</f>
        <v>0</v>
      </c>
      <c r="K46" s="119" t="str">
        <f>'DATA SISWA'!K43</f>
        <v>E</v>
      </c>
      <c r="L46" s="120">
        <f>IF(K46=$K$16,'DATA GURU'!$C$30,0)</f>
        <v>0</v>
      </c>
      <c r="M46" s="119" t="str">
        <f>'DATA SISWA'!M43</f>
        <v>A</v>
      </c>
      <c r="N46" s="120">
        <f>IF(M46=$M$16,'DATA GURU'!$C$30,0)</f>
        <v>1.75</v>
      </c>
      <c r="O46" s="119" t="str">
        <f>'DATA SISWA'!O43</f>
        <v>A</v>
      </c>
      <c r="P46" s="120">
        <f>IF(O46=$O$16,'DATA GURU'!$C$30,0)</f>
        <v>0</v>
      </c>
      <c r="Q46" s="119" t="str">
        <f>'DATA SISWA'!Q43</f>
        <v>B</v>
      </c>
      <c r="R46" s="120">
        <f>IF(Q46=$Q$16,'DATA GURU'!$C$30,0)</f>
        <v>0</v>
      </c>
      <c r="S46" s="119" t="str">
        <f>'DATA SISWA'!S43</f>
        <v>E</v>
      </c>
      <c r="T46" s="120">
        <f>IF(S46=$S$16,'DATA GURU'!$C$30,0)</f>
        <v>0</v>
      </c>
      <c r="U46" s="119" t="str">
        <f>'DATA SISWA'!U43</f>
        <v>A</v>
      </c>
      <c r="V46" s="120">
        <f>IF(U46=$U$16,'DATA GURU'!$C$30,0)</f>
        <v>0</v>
      </c>
      <c r="W46" s="119" t="str">
        <f>'DATA SISWA'!W43</f>
        <v>E</v>
      </c>
      <c r="X46" s="120">
        <f>IF(W46=$W$16,'DATA GURU'!$C$30,0)</f>
        <v>1.75</v>
      </c>
      <c r="Y46" s="119" t="str">
        <f>'DATA SISWA'!Y43</f>
        <v>C</v>
      </c>
      <c r="Z46" s="120">
        <f>IF(Y46=$Y$16,'DATA GURU'!$C$30,0)</f>
        <v>1.75</v>
      </c>
      <c r="AA46" s="119" t="str">
        <f>'DATA SISWA'!AA43</f>
        <v>E</v>
      </c>
      <c r="AB46" s="120">
        <f>IF(AA46=$AA$16,'DATA GURU'!$C$30,0)</f>
        <v>1.75</v>
      </c>
      <c r="AC46" s="178" t="str">
        <f>'DATA SISWA'!AC43</f>
        <v>A</v>
      </c>
      <c r="AD46" s="121">
        <f>IF(AC46=$AC$16,'DATA GURU'!$C$30,0)</f>
        <v>1.75</v>
      </c>
      <c r="AE46" s="178" t="str">
        <f>'DATA SISWA'!AE43</f>
        <v>A</v>
      </c>
      <c r="AF46" s="120">
        <f>IF(AE46=$AE$16,'DATA GURU'!$C$30,0)</f>
        <v>0</v>
      </c>
      <c r="AG46" s="178" t="str">
        <f>'DATA SISWA'!AG43</f>
        <v>A</v>
      </c>
      <c r="AH46" s="121">
        <f>IF(AG46=$AG$16,'DATA GURU'!$C$30,0)</f>
        <v>1.75</v>
      </c>
      <c r="AI46" s="178" t="str">
        <f>'DATA SISWA'!AI43</f>
        <v>D</v>
      </c>
      <c r="AJ46" s="120">
        <f>IF(AI46=$AI$16,'DATA GURU'!$C$30,0)</f>
        <v>1.75</v>
      </c>
      <c r="AK46" s="178" t="str">
        <f>'DATA SISWA'!AK43</f>
        <v>C</v>
      </c>
      <c r="AL46" s="121">
        <f>IF(AK46=$AK$16,'DATA GURU'!$C$30,0)</f>
        <v>1.75</v>
      </c>
      <c r="AM46" s="178" t="str">
        <f>'DATA SISWA'!AM43</f>
        <v>B</v>
      </c>
      <c r="AN46" s="120">
        <f>IF(AM46=$AM$16,'DATA GURU'!$C$30,0)</f>
        <v>1.75</v>
      </c>
      <c r="AO46" s="178" t="str">
        <f>'DATA SISWA'!AO43</f>
        <v>A</v>
      </c>
      <c r="AP46" s="121">
        <f>IF(AO46=$AO$16,'DATA GURU'!$C$30,0)</f>
        <v>0</v>
      </c>
      <c r="AQ46" s="178" t="str">
        <f>'DATA SISWA'!AQ43</f>
        <v>B</v>
      </c>
      <c r="AR46" s="120">
        <f>IF(AQ46=$AQ$16,'DATA GURU'!$C$30,0)</f>
        <v>1.75</v>
      </c>
      <c r="AS46" s="178" t="str">
        <f>'DATA SISWA'!AS43</f>
        <v>B</v>
      </c>
      <c r="AT46" s="121">
        <f>IF(AS46=$AS$16,'DATA GURU'!$C$30,0)</f>
        <v>1.75</v>
      </c>
      <c r="AU46" s="178" t="str">
        <f>'DATA SISWA'!AU43</f>
        <v>C</v>
      </c>
      <c r="AV46" s="120">
        <f>IF(AU46=$AU$16,'DATA GURU'!$C$30,0)</f>
        <v>0</v>
      </c>
      <c r="AW46" s="178" t="str">
        <f>'DATA SISWA'!AW43</f>
        <v>D</v>
      </c>
      <c r="AX46" s="121">
        <f>IF(AW46=$AW$16,'DATA GURU'!$C$30,0)</f>
        <v>0</v>
      </c>
      <c r="AY46" s="178" t="str">
        <f>'DATA SISWA'!AY43</f>
        <v>C</v>
      </c>
      <c r="AZ46" s="120">
        <f>IF(AY46=$AY$16,'DATA GURU'!$C$30,0)</f>
        <v>1.75</v>
      </c>
      <c r="BA46" s="178" t="str">
        <f>'DATA SISWA'!BA43</f>
        <v>C</v>
      </c>
      <c r="BB46" s="121">
        <f>IF(BA46=$BA$16,'DATA GURU'!$C$30,0)</f>
        <v>1.75</v>
      </c>
      <c r="BC46" s="178" t="str">
        <f>'DATA SISWA'!BC43</f>
        <v>B</v>
      </c>
      <c r="BD46" s="120">
        <f>IF(BC46=$BC$16,'DATA GURU'!$C$30,0)</f>
        <v>1.75</v>
      </c>
      <c r="BE46" s="178" t="str">
        <f>'DATA SISWA'!BE43</f>
        <v>D</v>
      </c>
      <c r="BF46" s="121">
        <f>IF(BE46=$BE$16,'DATA GURU'!$C$30,0)</f>
        <v>0</v>
      </c>
      <c r="BG46" s="178" t="str">
        <f>'DATA SISWA'!BG43</f>
        <v>B</v>
      </c>
      <c r="BH46" s="120">
        <f>IF(BG46=$BG$16,'DATA GURU'!$C$30,0)</f>
        <v>0</v>
      </c>
      <c r="BI46" s="178" t="str">
        <f>'DATA SISWA'!BI43</f>
        <v>A</v>
      </c>
      <c r="BJ46" s="121">
        <f>IF(BI46=$BI$16,'DATA GURU'!$C$30,0)</f>
        <v>1.75</v>
      </c>
      <c r="BK46" s="178" t="str">
        <f>'DATA SISWA'!BK43</f>
        <v>D</v>
      </c>
      <c r="BL46" s="120">
        <f>IF(BK46=$BK$16,'DATA GURU'!$C$30,0)</f>
        <v>0</v>
      </c>
      <c r="BM46" s="178" t="str">
        <f>'DATA SISWA'!BM43</f>
        <v>C</v>
      </c>
      <c r="BN46" s="121">
        <f>IF(BM46=$BM$16,'DATA GURU'!$C$30,0)</f>
        <v>1.75</v>
      </c>
      <c r="BO46" s="178" t="str">
        <f>'DATA SISWA'!BO43</f>
        <v>B</v>
      </c>
      <c r="BP46" s="120">
        <f>IF(BO46=$BO$16,'DATA GURU'!$C$30,0)</f>
        <v>1.75</v>
      </c>
      <c r="BQ46" s="178" t="str">
        <f>'DATA SISWA'!BQ43</f>
        <v>E</v>
      </c>
      <c r="BR46" s="121">
        <f>IF(BQ46=$BQ$16,'DATA GURU'!$C$30,0)</f>
        <v>1.75</v>
      </c>
      <c r="BS46" s="178" t="str">
        <f>'DATA SISWA'!BS43</f>
        <v>E</v>
      </c>
      <c r="BT46" s="120">
        <f>IF(BS46=$BS$16,'DATA GURU'!$C$30,0)</f>
        <v>1.75</v>
      </c>
      <c r="BU46" s="178" t="str">
        <f>'DATA SISWA'!BU43</f>
        <v>B</v>
      </c>
      <c r="BV46" s="121">
        <f>IF(BU46=$BU$16,'DATA GURU'!$C$30,0)</f>
        <v>1.75</v>
      </c>
      <c r="BW46" s="178" t="str">
        <f>'DATA SISWA'!BW43</f>
        <v>C</v>
      </c>
      <c r="BX46" s="120">
        <f>IF(BW46=$BW$16,'DATA GURU'!$C$30,0)</f>
        <v>0</v>
      </c>
      <c r="BY46" s="178" t="str">
        <f>'DATA SISWA'!BY43</f>
        <v>A</v>
      </c>
      <c r="BZ46" s="121">
        <f>IF(BY46=$BY$16,'DATA GURU'!$C$30,0)</f>
        <v>1.75</v>
      </c>
      <c r="CA46" s="178" t="str">
        <f>'DATA SISWA'!CA43</f>
        <v>C</v>
      </c>
      <c r="CB46" s="120">
        <f>IF(CA46=$CA$16,'DATA GURU'!$C$30,0)</f>
        <v>1.75</v>
      </c>
      <c r="CC46" s="178" t="str">
        <f>'DATA SISWA'!CC43</f>
        <v>A</v>
      </c>
      <c r="CD46" s="121">
        <f>IF(CC46=$CC$16,'DATA GURU'!$C$30,0)</f>
        <v>1.75</v>
      </c>
      <c r="CE46" s="178" t="str">
        <f>'DATA SISWA'!CE43</f>
        <v>B</v>
      </c>
      <c r="CF46" s="120">
        <f>IF(CE46=$CE$16,'DATA GURU'!$C$30,0)</f>
        <v>1.75</v>
      </c>
      <c r="CG46" s="178" t="str">
        <f>'DATA SISWA'!CG43</f>
        <v>C</v>
      </c>
      <c r="CH46" s="121">
        <f>IF(CG46=$CG$16,'DATA GURU'!$C$30,0)</f>
        <v>0</v>
      </c>
      <c r="CI46" s="52">
        <f>'DATA SISWA'!CI43</f>
        <v>3</v>
      </c>
      <c r="CJ46" s="52">
        <f>'DATA SISWA'!CJ43</f>
        <v>6</v>
      </c>
      <c r="CK46" s="52">
        <f>'DATA SISWA'!CK43</f>
        <v>3</v>
      </c>
      <c r="CL46" s="52">
        <f>'DATA SISWA'!CL43</f>
        <v>1</v>
      </c>
      <c r="CM46" s="52">
        <f>'DATA SISWA'!CM43</f>
        <v>3</v>
      </c>
      <c r="CN46" s="63">
        <f>'DATA SISWA'!CN43</f>
        <v>25</v>
      </c>
      <c r="CO46" s="63">
        <f>'DATA SISWA'!CO43</f>
        <v>15</v>
      </c>
      <c r="CP46" s="63">
        <f>'DATA SISWA'!CP43</f>
        <v>16</v>
      </c>
      <c r="CQ46" s="38">
        <f>'DATA SISWA'!CQ43</f>
        <v>59.75</v>
      </c>
      <c r="CR46" s="39">
        <f t="shared" si="1"/>
        <v>59.75</v>
      </c>
      <c r="CS46" s="161" t="str">
        <f t="shared" si="7"/>
        <v>v</v>
      </c>
      <c r="CT46" s="161" t="str">
        <f t="shared" si="8"/>
        <v>-</v>
      </c>
      <c r="CU46" s="162" t="str">
        <f t="shared" si="9"/>
        <v>Tuntas</v>
      </c>
      <c r="CX46" s="37">
        <v>29</v>
      </c>
      <c r="CY46" s="114" t="str">
        <f t="shared" si="6"/>
        <v>KEVIN CHRISTIAN</v>
      </c>
      <c r="CZ46" s="157" t="s">
        <v>44</v>
      </c>
      <c r="DA46" s="37" t="s">
        <v>45</v>
      </c>
      <c r="DB46" s="37" t="s">
        <v>46</v>
      </c>
      <c r="DC46" s="37" t="s">
        <v>47</v>
      </c>
    </row>
    <row r="47" spans="1:116" x14ac:dyDescent="0.25">
      <c r="A47" s="53">
        <v>29</v>
      </c>
      <c r="B47" s="110" t="str">
        <f>'DATA SISWA'!C44</f>
        <v>06-</v>
      </c>
      <c r="C47" s="77" t="str">
        <f>'DATA SISWA'!D44</f>
        <v>005-</v>
      </c>
      <c r="D47" s="77">
        <f>'DATA SISWA'!E44</f>
        <v>0</v>
      </c>
      <c r="E47" s="111">
        <f>'DATA SISWA'!F44</f>
        <v>0</v>
      </c>
      <c r="F47" s="62" t="str">
        <f>'DATA SISWA'!B44</f>
        <v>ARI APRIANDI</v>
      </c>
      <c r="G47" s="119" t="str">
        <f>'DATA SISWA'!G44</f>
        <v>D</v>
      </c>
      <c r="H47" s="120">
        <f>IF(G47=$G$16,'DATA GURU'!$C$30,0)</f>
        <v>0</v>
      </c>
      <c r="I47" s="119" t="str">
        <f>'DATA SISWA'!I44</f>
        <v>A</v>
      </c>
      <c r="J47" s="120">
        <f>IF(I47=$I$16,'DATA GURU'!$C$30,0)</f>
        <v>0</v>
      </c>
      <c r="K47" s="119" t="str">
        <f>'DATA SISWA'!K44</f>
        <v>E</v>
      </c>
      <c r="L47" s="120">
        <f>IF(K47=$K$16,'DATA GURU'!$C$30,0)</f>
        <v>0</v>
      </c>
      <c r="M47" s="119" t="str">
        <f>'DATA SISWA'!M44</f>
        <v>A</v>
      </c>
      <c r="N47" s="120">
        <f>IF(M47=$M$16,'DATA GURU'!$C$30,0)</f>
        <v>1.75</v>
      </c>
      <c r="O47" s="119" t="str">
        <f>'DATA SISWA'!O44</f>
        <v>C</v>
      </c>
      <c r="P47" s="120">
        <f>IF(O47=$O$16,'DATA GURU'!$C$30,0)</f>
        <v>0</v>
      </c>
      <c r="Q47" s="119" t="str">
        <f>'DATA SISWA'!Q44</f>
        <v>A</v>
      </c>
      <c r="R47" s="120">
        <f>IF(Q47=$Q$16,'DATA GURU'!$C$30,0)</f>
        <v>1.75</v>
      </c>
      <c r="S47" s="119" t="str">
        <f>'DATA SISWA'!S44</f>
        <v>B</v>
      </c>
      <c r="T47" s="120">
        <f>IF(S47=$S$16,'DATA GURU'!$C$30,0)</f>
        <v>0</v>
      </c>
      <c r="U47" s="119" t="str">
        <f>'DATA SISWA'!U44</f>
        <v>E</v>
      </c>
      <c r="V47" s="120">
        <f>IF(U47=$U$16,'DATA GURU'!$C$30,0)</f>
        <v>0</v>
      </c>
      <c r="W47" s="119" t="str">
        <f>'DATA SISWA'!W44</f>
        <v>E</v>
      </c>
      <c r="X47" s="120">
        <f>IF(W47=$W$16,'DATA GURU'!$C$30,0)</f>
        <v>1.75</v>
      </c>
      <c r="Y47" s="119" t="str">
        <f>'DATA SISWA'!Y44</f>
        <v>C</v>
      </c>
      <c r="Z47" s="120">
        <f>IF(Y47=$Y$16,'DATA GURU'!$C$30,0)</f>
        <v>1.75</v>
      </c>
      <c r="AA47" s="119" t="str">
        <f>'DATA SISWA'!AA44</f>
        <v>E</v>
      </c>
      <c r="AB47" s="120">
        <f>IF(AA47=$AA$16,'DATA GURU'!$C$30,0)</f>
        <v>1.75</v>
      </c>
      <c r="AC47" s="178" t="str">
        <f>'DATA SISWA'!AC44</f>
        <v>A</v>
      </c>
      <c r="AD47" s="121">
        <f>IF(AC47=$AC$16,'DATA GURU'!$C$30,0)</f>
        <v>1.75</v>
      </c>
      <c r="AE47" s="178" t="str">
        <f>'DATA SISWA'!AE44</f>
        <v>A</v>
      </c>
      <c r="AF47" s="120">
        <f>IF(AE47=$AE$16,'DATA GURU'!$C$30,0)</f>
        <v>0</v>
      </c>
      <c r="AG47" s="178" t="str">
        <f>'DATA SISWA'!AG44</f>
        <v>A</v>
      </c>
      <c r="AH47" s="121">
        <f>IF(AG47=$AG$16,'DATA GURU'!$C$30,0)</f>
        <v>1.75</v>
      </c>
      <c r="AI47" s="178" t="str">
        <f>'DATA SISWA'!AI44</f>
        <v>D</v>
      </c>
      <c r="AJ47" s="120">
        <f>IF(AI47=$AI$16,'DATA GURU'!$C$30,0)</f>
        <v>1.75</v>
      </c>
      <c r="AK47" s="178" t="str">
        <f>'DATA SISWA'!AK44</f>
        <v>A</v>
      </c>
      <c r="AL47" s="121">
        <f>IF(AK47=$AK$16,'DATA GURU'!$C$30,0)</f>
        <v>0</v>
      </c>
      <c r="AM47" s="178" t="str">
        <f>'DATA SISWA'!AM44</f>
        <v>B</v>
      </c>
      <c r="AN47" s="120">
        <f>IF(AM47=$AM$16,'DATA GURU'!$C$30,0)</f>
        <v>1.75</v>
      </c>
      <c r="AO47" s="178" t="str">
        <f>'DATA SISWA'!AO44</f>
        <v>C</v>
      </c>
      <c r="AP47" s="121">
        <f>IF(AO47=$AO$16,'DATA GURU'!$C$30,0)</f>
        <v>0</v>
      </c>
      <c r="AQ47" s="178" t="str">
        <f>'DATA SISWA'!AQ44</f>
        <v>B</v>
      </c>
      <c r="AR47" s="120">
        <f>IF(AQ47=$AQ$16,'DATA GURU'!$C$30,0)</f>
        <v>1.75</v>
      </c>
      <c r="AS47" s="178" t="str">
        <f>'DATA SISWA'!AS44</f>
        <v>C</v>
      </c>
      <c r="AT47" s="121">
        <f>IF(AS47=$AS$16,'DATA GURU'!$C$30,0)</f>
        <v>0</v>
      </c>
      <c r="AU47" s="178" t="str">
        <f>'DATA SISWA'!AU44</f>
        <v>C</v>
      </c>
      <c r="AV47" s="120">
        <f>IF(AU47=$AU$16,'DATA GURU'!$C$30,0)</f>
        <v>0</v>
      </c>
      <c r="AW47" s="178" t="str">
        <f>'DATA SISWA'!AW44</f>
        <v>B</v>
      </c>
      <c r="AX47" s="121">
        <f>IF(AW47=$AW$16,'DATA GURU'!$C$30,0)</f>
        <v>1.75</v>
      </c>
      <c r="AY47" s="178" t="str">
        <f>'DATA SISWA'!AY44</f>
        <v>C</v>
      </c>
      <c r="AZ47" s="120">
        <f>IF(AY47=$AY$16,'DATA GURU'!$C$30,0)</f>
        <v>1.75</v>
      </c>
      <c r="BA47" s="178" t="str">
        <f>'DATA SISWA'!BA44</f>
        <v>C</v>
      </c>
      <c r="BB47" s="121">
        <f>IF(BA47=$BA$16,'DATA GURU'!$C$30,0)</f>
        <v>1.75</v>
      </c>
      <c r="BC47" s="178" t="str">
        <f>'DATA SISWA'!BC44</f>
        <v>B</v>
      </c>
      <c r="BD47" s="120">
        <f>IF(BC47=$BC$16,'DATA GURU'!$C$30,0)</f>
        <v>1.75</v>
      </c>
      <c r="BE47" s="178" t="str">
        <f>'DATA SISWA'!BE44</f>
        <v>C</v>
      </c>
      <c r="BF47" s="121">
        <f>IF(BE47=$BE$16,'DATA GURU'!$C$30,0)</f>
        <v>1.75</v>
      </c>
      <c r="BG47" s="178" t="str">
        <f>'DATA SISWA'!BG44</f>
        <v>D</v>
      </c>
      <c r="BH47" s="120">
        <f>IF(BG47=$BG$16,'DATA GURU'!$C$30,0)</f>
        <v>1.75</v>
      </c>
      <c r="BI47" s="178" t="str">
        <f>'DATA SISWA'!BI44</f>
        <v>E</v>
      </c>
      <c r="BJ47" s="121">
        <f>IF(BI47=$BI$16,'DATA GURU'!$C$30,0)</f>
        <v>0</v>
      </c>
      <c r="BK47" s="178" t="str">
        <f>'DATA SISWA'!BK44</f>
        <v>A</v>
      </c>
      <c r="BL47" s="120">
        <f>IF(BK47=$BK$16,'DATA GURU'!$C$30,0)</f>
        <v>0</v>
      </c>
      <c r="BM47" s="178" t="str">
        <f>'DATA SISWA'!BM44</f>
        <v>B</v>
      </c>
      <c r="BN47" s="121">
        <f>IF(BM47=$BM$16,'DATA GURU'!$C$30,0)</f>
        <v>0</v>
      </c>
      <c r="BO47" s="178" t="str">
        <f>'DATA SISWA'!BO44</f>
        <v>B</v>
      </c>
      <c r="BP47" s="120">
        <f>IF(BO47=$BO$16,'DATA GURU'!$C$30,0)</f>
        <v>1.75</v>
      </c>
      <c r="BQ47" s="178" t="str">
        <f>'DATA SISWA'!BQ44</f>
        <v>E</v>
      </c>
      <c r="BR47" s="121">
        <f>IF(BQ47=$BQ$16,'DATA GURU'!$C$30,0)</f>
        <v>1.75</v>
      </c>
      <c r="BS47" s="178" t="str">
        <f>'DATA SISWA'!BS44</f>
        <v>E</v>
      </c>
      <c r="BT47" s="120">
        <f>IF(BS47=$BS$16,'DATA GURU'!$C$30,0)</f>
        <v>1.75</v>
      </c>
      <c r="BU47" s="178" t="str">
        <f>'DATA SISWA'!BU44</f>
        <v>B</v>
      </c>
      <c r="BV47" s="121">
        <f>IF(BU47=$BU$16,'DATA GURU'!$C$30,0)</f>
        <v>1.75</v>
      </c>
      <c r="BW47" s="178" t="str">
        <f>'DATA SISWA'!BW44</f>
        <v>A</v>
      </c>
      <c r="BX47" s="120">
        <f>IF(BW47=$BW$16,'DATA GURU'!$C$30,0)</f>
        <v>0</v>
      </c>
      <c r="BY47" s="178" t="str">
        <f>'DATA SISWA'!BY44</f>
        <v>E</v>
      </c>
      <c r="BZ47" s="121">
        <f>IF(BY47=$BY$16,'DATA GURU'!$C$30,0)</f>
        <v>0</v>
      </c>
      <c r="CA47" s="178" t="str">
        <f>'DATA SISWA'!CA44</f>
        <v>C</v>
      </c>
      <c r="CB47" s="120">
        <f>IF(CA47=$CA$16,'DATA GURU'!$C$30,0)</f>
        <v>1.75</v>
      </c>
      <c r="CC47" s="178" t="str">
        <f>'DATA SISWA'!CC44</f>
        <v>C</v>
      </c>
      <c r="CD47" s="121">
        <f>IF(CC47=$CC$16,'DATA GURU'!$C$30,0)</f>
        <v>0</v>
      </c>
      <c r="CE47" s="178" t="str">
        <f>'DATA SISWA'!CE44</f>
        <v>B</v>
      </c>
      <c r="CF47" s="120">
        <f>IF(CE47=$CE$16,'DATA GURU'!$C$30,0)</f>
        <v>1.75</v>
      </c>
      <c r="CG47" s="178" t="str">
        <f>'DATA SISWA'!CG44</f>
        <v>D</v>
      </c>
      <c r="CH47" s="121">
        <f>IF(CG47=$CG$16,'DATA GURU'!$C$30,0)</f>
        <v>0</v>
      </c>
      <c r="CI47" s="52">
        <f>'DATA SISWA'!CI44</f>
        <v>2</v>
      </c>
      <c r="CJ47" s="52">
        <f>'DATA SISWA'!CJ44</f>
        <v>3</v>
      </c>
      <c r="CK47" s="52">
        <f>'DATA SISWA'!CK44</f>
        <v>2</v>
      </c>
      <c r="CL47" s="52">
        <f>'DATA SISWA'!CL44</f>
        <v>1</v>
      </c>
      <c r="CM47" s="52">
        <f>'DATA SISWA'!CM44</f>
        <v>4</v>
      </c>
      <c r="CN47" s="63">
        <f>'DATA SISWA'!CN44</f>
        <v>22</v>
      </c>
      <c r="CO47" s="63">
        <f>'DATA SISWA'!CO44</f>
        <v>18</v>
      </c>
      <c r="CP47" s="63">
        <f>'DATA SISWA'!CP44</f>
        <v>12</v>
      </c>
      <c r="CQ47" s="38">
        <f>'DATA SISWA'!CQ44</f>
        <v>50.5</v>
      </c>
      <c r="CR47" s="39">
        <f t="shared" si="1"/>
        <v>50.5</v>
      </c>
      <c r="CS47" s="161" t="str">
        <f t="shared" si="7"/>
        <v>-</v>
      </c>
      <c r="CT47" s="161" t="str">
        <f t="shared" si="8"/>
        <v>v</v>
      </c>
      <c r="CU47" s="162" t="str">
        <f t="shared" si="9"/>
        <v>Remedial</v>
      </c>
      <c r="CX47" s="37">
        <v>30</v>
      </c>
      <c r="CY47" s="114" t="str">
        <f t="shared" si="6"/>
        <v>M. DIKI AMRULLAH</v>
      </c>
      <c r="CZ47" s="157" t="s">
        <v>44</v>
      </c>
      <c r="DA47" s="37" t="s">
        <v>45</v>
      </c>
      <c r="DB47" s="37" t="s">
        <v>46</v>
      </c>
      <c r="DC47" s="37" t="s">
        <v>47</v>
      </c>
    </row>
    <row r="48" spans="1:116" x14ac:dyDescent="0.25">
      <c r="A48" s="54">
        <v>30</v>
      </c>
      <c r="B48" s="110" t="str">
        <f>'DATA SISWA'!C45</f>
        <v>06-</v>
      </c>
      <c r="C48" s="77" t="str">
        <f>'DATA SISWA'!D45</f>
        <v>005-</v>
      </c>
      <c r="D48" s="77">
        <f>'DATA SISWA'!E45</f>
        <v>0</v>
      </c>
      <c r="E48" s="111">
        <f>'DATA SISWA'!F45</f>
        <v>0</v>
      </c>
      <c r="F48" s="62" t="str">
        <f>'DATA SISWA'!B45</f>
        <v>DIMAS SYURAHMAN</v>
      </c>
      <c r="G48" s="119" t="str">
        <f>'DATA SISWA'!G45</f>
        <v>A</v>
      </c>
      <c r="H48" s="120">
        <f>IF(G48=$G$16,'DATA GURU'!$C$30,0)</f>
        <v>1.75</v>
      </c>
      <c r="I48" s="119" t="str">
        <f>'DATA SISWA'!I45</f>
        <v>A</v>
      </c>
      <c r="J48" s="120">
        <f>IF(I48=$I$16,'DATA GURU'!$C$30,0)</f>
        <v>0</v>
      </c>
      <c r="K48" s="119" t="str">
        <f>'DATA SISWA'!K45</f>
        <v>E</v>
      </c>
      <c r="L48" s="120">
        <f>IF(K48=$K$16,'DATA GURU'!$C$30,0)</f>
        <v>0</v>
      </c>
      <c r="M48" s="119" t="str">
        <f>'DATA SISWA'!M45</f>
        <v>A</v>
      </c>
      <c r="N48" s="120">
        <f>IF(M48=$M$16,'DATA GURU'!$C$30,0)</f>
        <v>1.75</v>
      </c>
      <c r="O48" s="119" t="str">
        <f>'DATA SISWA'!O45</f>
        <v>A</v>
      </c>
      <c r="P48" s="120">
        <f>IF(O48=$O$16,'DATA GURU'!$C$30,0)</f>
        <v>0</v>
      </c>
      <c r="Q48" s="119" t="str">
        <f>'DATA SISWA'!Q45</f>
        <v>C</v>
      </c>
      <c r="R48" s="120">
        <f>IF(Q48=$Q$16,'DATA GURU'!$C$30,0)</f>
        <v>0</v>
      </c>
      <c r="S48" s="119" t="str">
        <f>'DATA SISWA'!S45</f>
        <v>C</v>
      </c>
      <c r="T48" s="120">
        <f>IF(S48=$S$16,'DATA GURU'!$C$30,0)</f>
        <v>0</v>
      </c>
      <c r="U48" s="119" t="str">
        <f>'DATA SISWA'!U45</f>
        <v>A</v>
      </c>
      <c r="V48" s="120">
        <f>IF(U48=$U$16,'DATA GURU'!$C$30,0)</f>
        <v>0</v>
      </c>
      <c r="W48" s="119" t="str">
        <f>'DATA SISWA'!W45</f>
        <v>D</v>
      </c>
      <c r="X48" s="120">
        <f>IF(W48=$W$16,'DATA GURU'!$C$30,0)</f>
        <v>0</v>
      </c>
      <c r="Y48" s="119" t="str">
        <f>'DATA SISWA'!Y45</f>
        <v>B</v>
      </c>
      <c r="Z48" s="120">
        <f>IF(Y48=$Y$16,'DATA GURU'!$C$30,0)</f>
        <v>0</v>
      </c>
      <c r="AA48" s="119" t="str">
        <f>'DATA SISWA'!AA45</f>
        <v>E</v>
      </c>
      <c r="AB48" s="120">
        <f>IF(AA48=$AA$16,'DATA GURU'!$C$30,0)</f>
        <v>1.75</v>
      </c>
      <c r="AC48" s="178" t="str">
        <f>'DATA SISWA'!AC45</f>
        <v>A</v>
      </c>
      <c r="AD48" s="121">
        <f>IF(AC48=$AC$16,'DATA GURU'!$C$30,0)</f>
        <v>1.75</v>
      </c>
      <c r="AE48" s="178" t="str">
        <f>'DATA SISWA'!AE45</f>
        <v>E</v>
      </c>
      <c r="AF48" s="120">
        <f>IF(AE48=$AE$16,'DATA GURU'!$C$30,0)</f>
        <v>0</v>
      </c>
      <c r="AG48" s="178" t="str">
        <f>'DATA SISWA'!AG45</f>
        <v>D</v>
      </c>
      <c r="AH48" s="121">
        <f>IF(AG48=$AG$16,'DATA GURU'!$C$30,0)</f>
        <v>0</v>
      </c>
      <c r="AI48" s="178" t="str">
        <f>'DATA SISWA'!AI45</f>
        <v>B</v>
      </c>
      <c r="AJ48" s="120">
        <f>IF(AI48=$AI$16,'DATA GURU'!$C$30,0)</f>
        <v>0</v>
      </c>
      <c r="AK48" s="178" t="str">
        <f>'DATA SISWA'!AK45</f>
        <v>A</v>
      </c>
      <c r="AL48" s="121">
        <f>IF(AK48=$AK$16,'DATA GURU'!$C$30,0)</f>
        <v>0</v>
      </c>
      <c r="AM48" s="178" t="str">
        <f>'DATA SISWA'!AM45</f>
        <v>E</v>
      </c>
      <c r="AN48" s="120">
        <f>IF(AM48=$AM$16,'DATA GURU'!$C$30,0)</f>
        <v>0</v>
      </c>
      <c r="AO48" s="178" t="str">
        <f>'DATA SISWA'!AO45</f>
        <v>C</v>
      </c>
      <c r="AP48" s="121">
        <f>IF(AO48=$AO$16,'DATA GURU'!$C$30,0)</f>
        <v>0</v>
      </c>
      <c r="AQ48" s="178" t="str">
        <f>'DATA SISWA'!AQ45</f>
        <v>B</v>
      </c>
      <c r="AR48" s="120">
        <f>IF(AQ48=$AQ$16,'DATA GURU'!$C$30,0)</f>
        <v>1.75</v>
      </c>
      <c r="AS48" s="178" t="str">
        <f>'DATA SISWA'!AS45</f>
        <v>B</v>
      </c>
      <c r="AT48" s="121">
        <f>IF(AS48=$AS$16,'DATA GURU'!$C$30,0)</f>
        <v>1.75</v>
      </c>
      <c r="AU48" s="178" t="str">
        <f>'DATA SISWA'!AU45</f>
        <v>A</v>
      </c>
      <c r="AV48" s="120">
        <f>IF(AU48=$AU$16,'DATA GURU'!$C$30,0)</f>
        <v>0</v>
      </c>
      <c r="AW48" s="178" t="str">
        <f>'DATA SISWA'!AW45</f>
        <v>D</v>
      </c>
      <c r="AX48" s="121">
        <f>IF(AW48=$AW$16,'DATA GURU'!$C$30,0)</f>
        <v>0</v>
      </c>
      <c r="AY48" s="178" t="str">
        <f>'DATA SISWA'!AY45</f>
        <v>E</v>
      </c>
      <c r="AZ48" s="120">
        <f>IF(AY48=$AY$16,'DATA GURU'!$C$30,0)</f>
        <v>0</v>
      </c>
      <c r="BA48" s="178" t="str">
        <f>'DATA SISWA'!BA45</f>
        <v>C</v>
      </c>
      <c r="BB48" s="121">
        <f>IF(BA48=$BA$16,'DATA GURU'!$C$30,0)</f>
        <v>1.75</v>
      </c>
      <c r="BC48" s="178" t="str">
        <f>'DATA SISWA'!BC45</f>
        <v>D</v>
      </c>
      <c r="BD48" s="120">
        <f>IF(BC48=$BC$16,'DATA GURU'!$C$30,0)</f>
        <v>0</v>
      </c>
      <c r="BE48" s="178" t="str">
        <f>'DATA SISWA'!BE45</f>
        <v>A</v>
      </c>
      <c r="BF48" s="121">
        <f>IF(BE48=$BE$16,'DATA GURU'!$C$30,0)</f>
        <v>0</v>
      </c>
      <c r="BG48" s="178" t="str">
        <f>'DATA SISWA'!BG45</f>
        <v>B</v>
      </c>
      <c r="BH48" s="120">
        <f>IF(BG48=$BG$16,'DATA GURU'!$C$30,0)</f>
        <v>0</v>
      </c>
      <c r="BI48" s="178" t="str">
        <f>'DATA SISWA'!BI45</f>
        <v>E</v>
      </c>
      <c r="BJ48" s="121">
        <f>IF(BI48=$BI$16,'DATA GURU'!$C$30,0)</f>
        <v>0</v>
      </c>
      <c r="BK48" s="178" t="str">
        <f>'DATA SISWA'!BK45</f>
        <v>E</v>
      </c>
      <c r="BL48" s="120">
        <f>IF(BK48=$BK$16,'DATA GURU'!$C$30,0)</f>
        <v>1.75</v>
      </c>
      <c r="BM48" s="178" t="str">
        <f>'DATA SISWA'!BM45</f>
        <v>C</v>
      </c>
      <c r="BN48" s="121">
        <f>IF(BM48=$BM$16,'DATA GURU'!$C$30,0)</f>
        <v>1.75</v>
      </c>
      <c r="BO48" s="178" t="str">
        <f>'DATA SISWA'!BO45</f>
        <v>C</v>
      </c>
      <c r="BP48" s="120">
        <f>IF(BO48=$BO$16,'DATA GURU'!$C$30,0)</f>
        <v>0</v>
      </c>
      <c r="BQ48" s="178" t="str">
        <f>'DATA SISWA'!BQ45</f>
        <v>B</v>
      </c>
      <c r="BR48" s="121">
        <f>IF(BQ48=$BQ$16,'DATA GURU'!$C$30,0)</f>
        <v>0</v>
      </c>
      <c r="BS48" s="178" t="str">
        <f>'DATA SISWA'!BS45</f>
        <v>E</v>
      </c>
      <c r="BT48" s="120">
        <f>IF(BS48=$BS$16,'DATA GURU'!$C$30,0)</f>
        <v>1.75</v>
      </c>
      <c r="BU48" s="178" t="str">
        <f>'DATA SISWA'!BU45</f>
        <v>D</v>
      </c>
      <c r="BV48" s="121">
        <f>IF(BU48=$BU$16,'DATA GURU'!$C$30,0)</f>
        <v>0</v>
      </c>
      <c r="BW48" s="178" t="str">
        <f>'DATA SISWA'!BW45</f>
        <v>E</v>
      </c>
      <c r="BX48" s="120">
        <f>IF(BW48=$BW$16,'DATA GURU'!$C$30,0)</f>
        <v>0</v>
      </c>
      <c r="BY48" s="178" t="str">
        <f>'DATA SISWA'!BY45</f>
        <v>C</v>
      </c>
      <c r="BZ48" s="121">
        <f>IF(BY48=$BY$16,'DATA GURU'!$C$30,0)</f>
        <v>0</v>
      </c>
      <c r="CA48" s="178" t="str">
        <f>'DATA SISWA'!CA45</f>
        <v>B</v>
      </c>
      <c r="CB48" s="120">
        <f>IF(CA48=$CA$16,'DATA GURU'!$C$30,0)</f>
        <v>0</v>
      </c>
      <c r="CC48" s="178" t="str">
        <f>'DATA SISWA'!CC45</f>
        <v>C</v>
      </c>
      <c r="CD48" s="121">
        <f>IF(CC48=$CC$16,'DATA GURU'!$C$30,0)</f>
        <v>0</v>
      </c>
      <c r="CE48" s="178" t="str">
        <f>'DATA SISWA'!CE45</f>
        <v>B</v>
      </c>
      <c r="CF48" s="120">
        <f>IF(CE48=$CE$16,'DATA GURU'!$C$30,0)</f>
        <v>1.75</v>
      </c>
      <c r="CG48" s="178" t="str">
        <f>'DATA SISWA'!CG45</f>
        <v>A</v>
      </c>
      <c r="CH48" s="121">
        <f>IF(CG48=$CG$16,'DATA GURU'!$C$30,0)</f>
        <v>0</v>
      </c>
      <c r="CI48" s="52">
        <f>'DATA SISWA'!CI45</f>
        <v>1</v>
      </c>
      <c r="CJ48" s="52">
        <f>'DATA SISWA'!CJ45</f>
        <v>3</v>
      </c>
      <c r="CK48" s="52">
        <f>'DATA SISWA'!CK45</f>
        <v>2</v>
      </c>
      <c r="CL48" s="52">
        <f>'DATA SISWA'!CL45</f>
        <v>1</v>
      </c>
      <c r="CM48" s="52">
        <f>'DATA SISWA'!CM45</f>
        <v>4</v>
      </c>
      <c r="CN48" s="63">
        <f>'DATA SISWA'!CN45</f>
        <v>11</v>
      </c>
      <c r="CO48" s="63">
        <f>'DATA SISWA'!CO45</f>
        <v>29</v>
      </c>
      <c r="CP48" s="63">
        <f>'DATA SISWA'!CP45</f>
        <v>11</v>
      </c>
      <c r="CQ48" s="38">
        <f>'DATA SISWA'!CQ45</f>
        <v>30.25</v>
      </c>
      <c r="CR48" s="39">
        <f t="shared" si="1"/>
        <v>30.25</v>
      </c>
      <c r="CS48" s="161" t="str">
        <f t="shared" si="7"/>
        <v>-</v>
      </c>
      <c r="CT48" s="161" t="str">
        <f t="shared" si="8"/>
        <v>v</v>
      </c>
      <c r="CU48" s="162" t="str">
        <f t="shared" si="9"/>
        <v>Remedial</v>
      </c>
      <c r="CX48" s="37">
        <v>31</v>
      </c>
      <c r="CY48" s="114" t="str">
        <f t="shared" si="6"/>
        <v>M. RINALDI PRATAMA</v>
      </c>
      <c r="CZ48" s="157" t="s">
        <v>44</v>
      </c>
      <c r="DA48" s="37" t="s">
        <v>45</v>
      </c>
      <c r="DB48" s="37" t="s">
        <v>46</v>
      </c>
      <c r="DC48" s="37" t="s">
        <v>47</v>
      </c>
    </row>
    <row r="49" spans="1:107" x14ac:dyDescent="0.25">
      <c r="A49" s="53">
        <v>31</v>
      </c>
      <c r="B49" s="110" t="str">
        <f>'DATA SISWA'!C46</f>
        <v>06-</v>
      </c>
      <c r="C49" s="77" t="str">
        <f>'DATA SISWA'!D46</f>
        <v>005-</v>
      </c>
      <c r="D49" s="77">
        <f>'DATA SISWA'!E46</f>
        <v>0</v>
      </c>
      <c r="E49" s="111">
        <f>'DATA SISWA'!F46</f>
        <v>0</v>
      </c>
      <c r="F49" s="62" t="str">
        <f>'DATA SISWA'!B46</f>
        <v>EMA NUR AZIRA</v>
      </c>
      <c r="G49" s="119" t="str">
        <f>'DATA SISWA'!G46</f>
        <v>A</v>
      </c>
      <c r="H49" s="120">
        <f>IF(G49=$G$16,'DATA GURU'!$C$30,0)</f>
        <v>1.75</v>
      </c>
      <c r="I49" s="119" t="str">
        <f>'DATA SISWA'!I46</f>
        <v>A</v>
      </c>
      <c r="J49" s="120">
        <f>IF(I49=$I$16,'DATA GURU'!$C$30,0)</f>
        <v>0</v>
      </c>
      <c r="K49" s="119" t="str">
        <f>'DATA SISWA'!K46</f>
        <v>E</v>
      </c>
      <c r="L49" s="120">
        <f>IF(K49=$K$16,'DATA GURU'!$C$30,0)</f>
        <v>0</v>
      </c>
      <c r="M49" s="119" t="str">
        <f>'DATA SISWA'!M46</f>
        <v>A</v>
      </c>
      <c r="N49" s="120">
        <f>IF(M49=$M$16,'DATA GURU'!$C$30,0)</f>
        <v>1.75</v>
      </c>
      <c r="O49" s="119" t="str">
        <f>'DATA SISWA'!O46</f>
        <v>A</v>
      </c>
      <c r="P49" s="120">
        <f>IF(O49=$O$16,'DATA GURU'!$C$30,0)</f>
        <v>0</v>
      </c>
      <c r="Q49" s="119" t="str">
        <f>'DATA SISWA'!Q46</f>
        <v>E</v>
      </c>
      <c r="R49" s="120">
        <f>IF(Q49=$Q$16,'DATA GURU'!$C$30,0)</f>
        <v>0</v>
      </c>
      <c r="S49" s="119" t="str">
        <f>'DATA SISWA'!S46</f>
        <v>B</v>
      </c>
      <c r="T49" s="120">
        <f>IF(S49=$S$16,'DATA GURU'!$C$30,0)</f>
        <v>0</v>
      </c>
      <c r="U49" s="119" t="str">
        <f>'DATA SISWA'!U46</f>
        <v>D</v>
      </c>
      <c r="V49" s="120">
        <f>IF(U49=$U$16,'DATA GURU'!$C$30,0)</f>
        <v>1.75</v>
      </c>
      <c r="W49" s="119" t="str">
        <f>'DATA SISWA'!W46</f>
        <v>E</v>
      </c>
      <c r="X49" s="120">
        <f>IF(W49=$W$16,'DATA GURU'!$C$30,0)</f>
        <v>1.75</v>
      </c>
      <c r="Y49" s="119" t="str">
        <f>'DATA SISWA'!Y46</f>
        <v>C</v>
      </c>
      <c r="Z49" s="120">
        <f>IF(Y49=$Y$16,'DATA GURU'!$C$30,0)</f>
        <v>1.75</v>
      </c>
      <c r="AA49" s="119" t="str">
        <f>'DATA SISWA'!AA46</f>
        <v>E</v>
      </c>
      <c r="AB49" s="120">
        <f>IF(AA49=$AA$16,'DATA GURU'!$C$30,0)</f>
        <v>1.75</v>
      </c>
      <c r="AC49" s="178" t="str">
        <f>'DATA SISWA'!AC46</f>
        <v>C</v>
      </c>
      <c r="AD49" s="121">
        <f>IF(AC49=$AC$16,'DATA GURU'!$C$30,0)</f>
        <v>0</v>
      </c>
      <c r="AE49" s="178" t="str">
        <f>'DATA SISWA'!AE46</f>
        <v>E</v>
      </c>
      <c r="AF49" s="120">
        <f>IF(AE49=$AE$16,'DATA GURU'!$C$30,0)</f>
        <v>0</v>
      </c>
      <c r="AG49" s="178" t="str">
        <f>'DATA SISWA'!AG46</f>
        <v>A</v>
      </c>
      <c r="AH49" s="121">
        <f>IF(AG49=$AG$16,'DATA GURU'!$C$30,0)</f>
        <v>1.75</v>
      </c>
      <c r="AI49" s="178" t="str">
        <f>'DATA SISWA'!AI46</f>
        <v>D</v>
      </c>
      <c r="AJ49" s="120">
        <f>IF(AI49=$AI$16,'DATA GURU'!$C$30,0)</f>
        <v>1.75</v>
      </c>
      <c r="AK49" s="178" t="str">
        <f>'DATA SISWA'!AK46</f>
        <v>E</v>
      </c>
      <c r="AL49" s="121">
        <f>IF(AK49=$AK$16,'DATA GURU'!$C$30,0)</f>
        <v>0</v>
      </c>
      <c r="AM49" s="178" t="str">
        <f>'DATA SISWA'!AM46</f>
        <v>C</v>
      </c>
      <c r="AN49" s="120">
        <f>IF(AM49=$AM$16,'DATA GURU'!$C$30,0)</f>
        <v>0</v>
      </c>
      <c r="AO49" s="178" t="str">
        <f>'DATA SISWA'!AO46</f>
        <v>C</v>
      </c>
      <c r="AP49" s="121">
        <f>IF(AO49=$AO$16,'DATA GURU'!$C$30,0)</f>
        <v>0</v>
      </c>
      <c r="AQ49" s="178" t="str">
        <f>'DATA SISWA'!AQ46</f>
        <v>B</v>
      </c>
      <c r="AR49" s="120">
        <f>IF(AQ49=$AQ$16,'DATA GURU'!$C$30,0)</f>
        <v>1.75</v>
      </c>
      <c r="AS49" s="178" t="str">
        <f>'DATA SISWA'!AS46</f>
        <v>D</v>
      </c>
      <c r="AT49" s="121">
        <f>IF(AS49=$AS$16,'DATA GURU'!$C$30,0)</f>
        <v>0</v>
      </c>
      <c r="AU49" s="178" t="str">
        <f>'DATA SISWA'!AU46</f>
        <v>A</v>
      </c>
      <c r="AV49" s="120">
        <f>IF(AU49=$AU$16,'DATA GURU'!$C$30,0)</f>
        <v>0</v>
      </c>
      <c r="AW49" s="178" t="str">
        <f>'DATA SISWA'!AW46</f>
        <v>B</v>
      </c>
      <c r="AX49" s="121">
        <f>IF(AW49=$AW$16,'DATA GURU'!$C$30,0)</f>
        <v>1.75</v>
      </c>
      <c r="AY49" s="178" t="str">
        <f>'DATA SISWA'!AY46</f>
        <v>B</v>
      </c>
      <c r="AZ49" s="120">
        <f>IF(AY49=$AY$16,'DATA GURU'!$C$30,0)</f>
        <v>0</v>
      </c>
      <c r="BA49" s="178" t="str">
        <f>'DATA SISWA'!BA46</f>
        <v>C</v>
      </c>
      <c r="BB49" s="121">
        <f>IF(BA49=$BA$16,'DATA GURU'!$C$30,0)</f>
        <v>1.75</v>
      </c>
      <c r="BC49" s="178" t="str">
        <f>'DATA SISWA'!BC46</f>
        <v>D</v>
      </c>
      <c r="BD49" s="120">
        <f>IF(BC49=$BC$16,'DATA GURU'!$C$30,0)</f>
        <v>0</v>
      </c>
      <c r="BE49" s="178" t="str">
        <f>'DATA SISWA'!BE46</f>
        <v>A</v>
      </c>
      <c r="BF49" s="121">
        <f>IF(BE49=$BE$16,'DATA GURU'!$C$30,0)</f>
        <v>0</v>
      </c>
      <c r="BG49" s="178" t="str">
        <f>'DATA SISWA'!BG46</f>
        <v>D</v>
      </c>
      <c r="BH49" s="120">
        <f>IF(BG49=$BG$16,'DATA GURU'!$C$30,0)</f>
        <v>1.75</v>
      </c>
      <c r="BI49" s="178" t="str">
        <f>'DATA SISWA'!BI46</f>
        <v>E</v>
      </c>
      <c r="BJ49" s="121">
        <f>IF(BI49=$BI$16,'DATA GURU'!$C$30,0)</f>
        <v>0</v>
      </c>
      <c r="BK49" s="178" t="str">
        <f>'DATA SISWA'!BK46</f>
        <v>B</v>
      </c>
      <c r="BL49" s="120">
        <f>IF(BK49=$BK$16,'DATA GURU'!$C$30,0)</f>
        <v>0</v>
      </c>
      <c r="BM49" s="178" t="str">
        <f>'DATA SISWA'!BM46</f>
        <v>C</v>
      </c>
      <c r="BN49" s="121">
        <f>IF(BM49=$BM$16,'DATA GURU'!$C$30,0)</f>
        <v>1.75</v>
      </c>
      <c r="BO49" s="178" t="str">
        <f>'DATA SISWA'!BO46</f>
        <v>B</v>
      </c>
      <c r="BP49" s="120">
        <f>IF(BO49=$BO$16,'DATA GURU'!$C$30,0)</f>
        <v>1.75</v>
      </c>
      <c r="BQ49" s="178" t="str">
        <f>'DATA SISWA'!BQ46</f>
        <v>E</v>
      </c>
      <c r="BR49" s="121">
        <f>IF(BQ49=$BQ$16,'DATA GURU'!$C$30,0)</f>
        <v>1.75</v>
      </c>
      <c r="BS49" s="178" t="str">
        <f>'DATA SISWA'!BS46</f>
        <v>E</v>
      </c>
      <c r="BT49" s="120">
        <f>IF(BS49=$BS$16,'DATA GURU'!$C$30,0)</f>
        <v>1.75</v>
      </c>
      <c r="BU49" s="178" t="str">
        <f>'DATA SISWA'!BU46</f>
        <v>C</v>
      </c>
      <c r="BV49" s="121">
        <f>IF(BU49=$BU$16,'DATA GURU'!$C$30,0)</f>
        <v>0</v>
      </c>
      <c r="BW49" s="178" t="str">
        <f>'DATA SISWA'!BW46</f>
        <v>A</v>
      </c>
      <c r="BX49" s="120">
        <f>IF(BW49=$BW$16,'DATA GURU'!$C$30,0)</f>
        <v>0</v>
      </c>
      <c r="BY49" s="178" t="str">
        <f>'DATA SISWA'!BY46</f>
        <v>A</v>
      </c>
      <c r="BZ49" s="121">
        <f>IF(BY49=$BY$16,'DATA GURU'!$C$30,0)</f>
        <v>1.75</v>
      </c>
      <c r="CA49" s="178" t="str">
        <f>'DATA SISWA'!CA46</f>
        <v>C</v>
      </c>
      <c r="CB49" s="120">
        <f>IF(CA49=$CA$16,'DATA GURU'!$C$30,0)</f>
        <v>1.75</v>
      </c>
      <c r="CC49" s="178" t="str">
        <f>'DATA SISWA'!CC46</f>
        <v>A</v>
      </c>
      <c r="CD49" s="121">
        <f>IF(CC49=$CC$16,'DATA GURU'!$C$30,0)</f>
        <v>1.75</v>
      </c>
      <c r="CE49" s="178" t="str">
        <f>'DATA SISWA'!CE46</f>
        <v>B</v>
      </c>
      <c r="CF49" s="120">
        <f>IF(CE49=$CE$16,'DATA GURU'!$C$30,0)</f>
        <v>1.75</v>
      </c>
      <c r="CG49" s="178" t="str">
        <f>'DATA SISWA'!CG46</f>
        <v>A</v>
      </c>
      <c r="CH49" s="121">
        <f>IF(CG49=$CG$16,'DATA GURU'!$C$30,0)</f>
        <v>0</v>
      </c>
      <c r="CI49" s="52">
        <f>'DATA SISWA'!CI46</f>
        <v>4</v>
      </c>
      <c r="CJ49" s="52">
        <f>'DATA SISWA'!CJ46</f>
        <v>6</v>
      </c>
      <c r="CK49" s="52">
        <f>'DATA SISWA'!CK46</f>
        <v>3</v>
      </c>
      <c r="CL49" s="52">
        <f>'DATA SISWA'!CL46</f>
        <v>1</v>
      </c>
      <c r="CM49" s="52">
        <f>'DATA SISWA'!CM46</f>
        <v>4</v>
      </c>
      <c r="CN49" s="63">
        <f>'DATA SISWA'!CN46</f>
        <v>20</v>
      </c>
      <c r="CO49" s="63">
        <f>'DATA SISWA'!CO46</f>
        <v>20</v>
      </c>
      <c r="CP49" s="63">
        <f>'DATA SISWA'!CP46</f>
        <v>18</v>
      </c>
      <c r="CQ49" s="38">
        <f>'DATA SISWA'!CQ46</f>
        <v>53</v>
      </c>
      <c r="CR49" s="39">
        <f t="shared" si="1"/>
        <v>53</v>
      </c>
      <c r="CS49" s="161" t="str">
        <f t="shared" si="7"/>
        <v>-</v>
      </c>
      <c r="CT49" s="161" t="str">
        <f t="shared" si="8"/>
        <v>v</v>
      </c>
      <c r="CU49" s="162" t="str">
        <f t="shared" si="9"/>
        <v>Remedial</v>
      </c>
      <c r="CX49" s="37">
        <v>32</v>
      </c>
      <c r="CY49" s="114" t="str">
        <f t="shared" si="6"/>
        <v>M. ZALFIKRI AJID</v>
      </c>
      <c r="CZ49" s="157" t="s">
        <v>44</v>
      </c>
      <c r="DA49" s="37" t="s">
        <v>45</v>
      </c>
      <c r="DB49" s="37" t="s">
        <v>46</v>
      </c>
      <c r="DC49" s="37" t="s">
        <v>47</v>
      </c>
    </row>
    <row r="50" spans="1:107" x14ac:dyDescent="0.25">
      <c r="A50" s="54">
        <v>32</v>
      </c>
      <c r="B50" s="110" t="str">
        <f>'DATA SISWA'!C47</f>
        <v>06-</v>
      </c>
      <c r="C50" s="77" t="str">
        <f>'DATA SISWA'!D47</f>
        <v>005-</v>
      </c>
      <c r="D50" s="77">
        <f>'DATA SISWA'!E47</f>
        <v>0</v>
      </c>
      <c r="E50" s="111">
        <f>'DATA SISWA'!F47</f>
        <v>0</v>
      </c>
      <c r="F50" s="62" t="str">
        <f>'DATA SISWA'!B47</f>
        <v>FITRATULLAH</v>
      </c>
      <c r="G50" s="119" t="str">
        <f>'DATA SISWA'!G47</f>
        <v>A</v>
      </c>
      <c r="H50" s="120">
        <f>IF(G50=$G$16,'DATA GURU'!$C$30,0)</f>
        <v>1.75</v>
      </c>
      <c r="I50" s="119" t="str">
        <f>'DATA SISWA'!I47</f>
        <v>A</v>
      </c>
      <c r="J50" s="120">
        <f>IF(I50=$I$16,'DATA GURU'!$C$30,0)</f>
        <v>0</v>
      </c>
      <c r="K50" s="119" t="str">
        <f>'DATA SISWA'!K47</f>
        <v>D</v>
      </c>
      <c r="L50" s="120">
        <f>IF(K50=$K$16,'DATA GURU'!$C$30,0)</f>
        <v>0</v>
      </c>
      <c r="M50" s="119" t="str">
        <f>'DATA SISWA'!M47</f>
        <v>C</v>
      </c>
      <c r="N50" s="120">
        <f>IF(M50=$M$16,'DATA GURU'!$C$30,0)</f>
        <v>0</v>
      </c>
      <c r="O50" s="119" t="str">
        <f>'DATA SISWA'!O47</f>
        <v>C</v>
      </c>
      <c r="P50" s="120">
        <f>IF(O50=$O$16,'DATA GURU'!$C$30,0)</f>
        <v>0</v>
      </c>
      <c r="Q50" s="119" t="str">
        <f>'DATA SISWA'!Q47</f>
        <v>A</v>
      </c>
      <c r="R50" s="120">
        <f>IF(Q50=$Q$16,'DATA GURU'!$C$30,0)</f>
        <v>1.75</v>
      </c>
      <c r="S50" s="119" t="str">
        <f>'DATA SISWA'!S47</f>
        <v>E</v>
      </c>
      <c r="T50" s="120">
        <f>IF(S50=$S$16,'DATA GURU'!$C$30,0)</f>
        <v>0</v>
      </c>
      <c r="U50" s="119" t="str">
        <f>'DATA SISWA'!U47</f>
        <v>B</v>
      </c>
      <c r="V50" s="120">
        <f>IF(U50=$U$16,'DATA GURU'!$C$30,0)</f>
        <v>0</v>
      </c>
      <c r="W50" s="119" t="str">
        <f>'DATA SISWA'!W47</f>
        <v>A</v>
      </c>
      <c r="X50" s="120">
        <f>IF(W50=$W$16,'DATA GURU'!$C$30,0)</f>
        <v>0</v>
      </c>
      <c r="Y50" s="119" t="str">
        <f>'DATA SISWA'!Y47</f>
        <v>B</v>
      </c>
      <c r="Z50" s="120">
        <f>IF(Y50=$Y$16,'DATA GURU'!$C$30,0)</f>
        <v>0</v>
      </c>
      <c r="AA50" s="119" t="str">
        <f>'DATA SISWA'!AA47</f>
        <v>E</v>
      </c>
      <c r="AB50" s="120">
        <f>IF(AA50=$AA$16,'DATA GURU'!$C$30,0)</f>
        <v>1.75</v>
      </c>
      <c r="AC50" s="178" t="str">
        <f>'DATA SISWA'!AC47</f>
        <v>E</v>
      </c>
      <c r="AD50" s="121">
        <f>IF(AC50=$AC$16,'DATA GURU'!$C$30,0)</f>
        <v>0</v>
      </c>
      <c r="AE50" s="178" t="str">
        <f>'DATA SISWA'!AE47</f>
        <v>C</v>
      </c>
      <c r="AF50" s="120">
        <f>IF(AE50=$AE$16,'DATA GURU'!$C$30,0)</f>
        <v>0</v>
      </c>
      <c r="AG50" s="178" t="str">
        <f>'DATA SISWA'!AG47</f>
        <v>A</v>
      </c>
      <c r="AH50" s="121">
        <f>IF(AG50=$AG$16,'DATA GURU'!$C$30,0)</f>
        <v>1.75</v>
      </c>
      <c r="AI50" s="178" t="str">
        <f>'DATA SISWA'!AI47</f>
        <v>C</v>
      </c>
      <c r="AJ50" s="120">
        <f>IF(AI50=$AI$16,'DATA GURU'!$C$30,0)</f>
        <v>0</v>
      </c>
      <c r="AK50" s="178" t="str">
        <f>'DATA SISWA'!AK47</f>
        <v>A</v>
      </c>
      <c r="AL50" s="121">
        <f>IF(AK50=$AK$16,'DATA GURU'!$C$30,0)</f>
        <v>0</v>
      </c>
      <c r="AM50" s="178" t="str">
        <f>'DATA SISWA'!AM47</f>
        <v>B</v>
      </c>
      <c r="AN50" s="120">
        <f>IF(AM50=$AM$16,'DATA GURU'!$C$30,0)</f>
        <v>1.75</v>
      </c>
      <c r="AO50" s="178" t="str">
        <f>'DATA SISWA'!AO47</f>
        <v>B</v>
      </c>
      <c r="AP50" s="121">
        <f>IF(AO50=$AO$16,'DATA GURU'!$C$30,0)</f>
        <v>0</v>
      </c>
      <c r="AQ50" s="178" t="str">
        <f>'DATA SISWA'!AQ47</f>
        <v>B</v>
      </c>
      <c r="AR50" s="120">
        <f>IF(AQ50=$AQ$16,'DATA GURU'!$C$30,0)</f>
        <v>1.75</v>
      </c>
      <c r="AS50" s="178" t="str">
        <f>'DATA SISWA'!AS47</f>
        <v>D</v>
      </c>
      <c r="AT50" s="121">
        <f>IF(AS50=$AS$16,'DATA GURU'!$C$30,0)</f>
        <v>0</v>
      </c>
      <c r="AU50" s="178" t="str">
        <f>'DATA SISWA'!AU47</f>
        <v>A</v>
      </c>
      <c r="AV50" s="120">
        <f>IF(AU50=$AU$16,'DATA GURU'!$C$30,0)</f>
        <v>0</v>
      </c>
      <c r="AW50" s="178" t="str">
        <f>'DATA SISWA'!AW47</f>
        <v>C</v>
      </c>
      <c r="AX50" s="121">
        <f>IF(AW50=$AW$16,'DATA GURU'!$C$30,0)</f>
        <v>0</v>
      </c>
      <c r="AY50" s="178" t="str">
        <f>'DATA SISWA'!AY47</f>
        <v>D</v>
      </c>
      <c r="AZ50" s="120">
        <f>IF(AY50=$AY$16,'DATA GURU'!$C$30,0)</f>
        <v>0</v>
      </c>
      <c r="BA50" s="178" t="str">
        <f>'DATA SISWA'!BA47</f>
        <v>D</v>
      </c>
      <c r="BB50" s="121">
        <f>IF(BA50=$BA$16,'DATA GURU'!$C$30,0)</f>
        <v>0</v>
      </c>
      <c r="BC50" s="178" t="str">
        <f>'DATA SISWA'!BC47</f>
        <v>B</v>
      </c>
      <c r="BD50" s="120">
        <f>IF(BC50=$BC$16,'DATA GURU'!$C$30,0)</f>
        <v>1.75</v>
      </c>
      <c r="BE50" s="178" t="str">
        <f>'DATA SISWA'!BE47</f>
        <v>C</v>
      </c>
      <c r="BF50" s="121">
        <f>IF(BE50=$BE$16,'DATA GURU'!$C$30,0)</f>
        <v>1.75</v>
      </c>
      <c r="BG50" s="178" t="str">
        <f>'DATA SISWA'!BG47</f>
        <v>D</v>
      </c>
      <c r="BH50" s="120">
        <f>IF(BG50=$BG$16,'DATA GURU'!$C$30,0)</f>
        <v>1.75</v>
      </c>
      <c r="BI50" s="178" t="str">
        <f>'DATA SISWA'!BI47</f>
        <v>E</v>
      </c>
      <c r="BJ50" s="121">
        <f>IF(BI50=$BI$16,'DATA GURU'!$C$30,0)</f>
        <v>0</v>
      </c>
      <c r="BK50" s="178" t="str">
        <f>'DATA SISWA'!BK47</f>
        <v>D</v>
      </c>
      <c r="BL50" s="120">
        <f>IF(BK50=$BK$16,'DATA GURU'!$C$30,0)</f>
        <v>0</v>
      </c>
      <c r="BM50" s="178" t="str">
        <f>'DATA SISWA'!BM47</f>
        <v>B</v>
      </c>
      <c r="BN50" s="121">
        <f>IF(BM50=$BM$16,'DATA GURU'!$C$30,0)</f>
        <v>0</v>
      </c>
      <c r="BO50" s="178" t="str">
        <f>'DATA SISWA'!BO47</f>
        <v>B</v>
      </c>
      <c r="BP50" s="120">
        <f>IF(BO50=$BO$16,'DATA GURU'!$C$30,0)</f>
        <v>1.75</v>
      </c>
      <c r="BQ50" s="178" t="str">
        <f>'DATA SISWA'!BQ47</f>
        <v>E</v>
      </c>
      <c r="BR50" s="121">
        <f>IF(BQ50=$BQ$16,'DATA GURU'!$C$30,0)</f>
        <v>1.75</v>
      </c>
      <c r="BS50" s="178" t="str">
        <f>'DATA SISWA'!BS47</f>
        <v>E</v>
      </c>
      <c r="BT50" s="120">
        <f>IF(BS50=$BS$16,'DATA GURU'!$C$30,0)</f>
        <v>1.75</v>
      </c>
      <c r="BU50" s="178" t="str">
        <f>'DATA SISWA'!BU47</f>
        <v>C</v>
      </c>
      <c r="BV50" s="121">
        <f>IF(BU50=$BU$16,'DATA GURU'!$C$30,0)</f>
        <v>0</v>
      </c>
      <c r="BW50" s="178" t="str">
        <f>'DATA SISWA'!BW47</f>
        <v>E</v>
      </c>
      <c r="BX50" s="120">
        <f>IF(BW50=$BW$16,'DATA GURU'!$C$30,0)</f>
        <v>0</v>
      </c>
      <c r="BY50" s="178" t="str">
        <f>'DATA SISWA'!BY47</f>
        <v>A</v>
      </c>
      <c r="BZ50" s="121">
        <f>IF(BY50=$BY$16,'DATA GURU'!$C$30,0)</f>
        <v>1.75</v>
      </c>
      <c r="CA50" s="178" t="str">
        <f>'DATA SISWA'!CA47</f>
        <v>C</v>
      </c>
      <c r="CB50" s="120">
        <f>IF(CA50=$CA$16,'DATA GURU'!$C$30,0)</f>
        <v>1.75</v>
      </c>
      <c r="CC50" s="178" t="str">
        <f>'DATA SISWA'!CC47</f>
        <v>B</v>
      </c>
      <c r="CD50" s="121">
        <f>IF(CC50=$CC$16,'DATA GURU'!$C$30,0)</f>
        <v>0</v>
      </c>
      <c r="CE50" s="178" t="str">
        <f>'DATA SISWA'!CE47</f>
        <v>A</v>
      </c>
      <c r="CF50" s="120">
        <f>IF(CE50=$CE$16,'DATA GURU'!$C$30,0)</f>
        <v>0</v>
      </c>
      <c r="CG50" s="178" t="str">
        <f>'DATA SISWA'!CG47</f>
        <v>B</v>
      </c>
      <c r="CH50" s="121">
        <f>IF(CG50=$CG$16,'DATA GURU'!$C$30,0)</f>
        <v>1.75</v>
      </c>
      <c r="CI50" s="52">
        <f>'DATA SISWA'!CI47</f>
        <v>3</v>
      </c>
      <c r="CJ50" s="52">
        <f>'DATA SISWA'!CJ47</f>
        <v>7</v>
      </c>
      <c r="CK50" s="52">
        <f>'DATA SISWA'!CK47</f>
        <v>2</v>
      </c>
      <c r="CL50" s="52">
        <f>'DATA SISWA'!CL47</f>
        <v>1</v>
      </c>
      <c r="CM50" s="52">
        <f>'DATA SISWA'!CM47</f>
        <v>4</v>
      </c>
      <c r="CN50" s="63">
        <f>'DATA SISWA'!CN47</f>
        <v>15</v>
      </c>
      <c r="CO50" s="63">
        <f>'DATA SISWA'!CO47</f>
        <v>25</v>
      </c>
      <c r="CP50" s="63">
        <f>'DATA SISWA'!CP47</f>
        <v>17</v>
      </c>
      <c r="CQ50" s="38">
        <f>'DATA SISWA'!CQ47</f>
        <v>43.25</v>
      </c>
      <c r="CR50" s="39">
        <f t="shared" si="1"/>
        <v>43.25</v>
      </c>
      <c r="CS50" s="161" t="str">
        <f t="shared" si="7"/>
        <v>-</v>
      </c>
      <c r="CT50" s="161" t="str">
        <f t="shared" si="8"/>
        <v>v</v>
      </c>
      <c r="CU50" s="162" t="str">
        <f t="shared" si="9"/>
        <v>Remedial</v>
      </c>
      <c r="CX50" s="37">
        <v>33</v>
      </c>
      <c r="CY50" s="114" t="str">
        <f t="shared" ref="CY50:CY81" si="10">IFERROR(INDEX($F$19:$F$128,SUMPRODUCT(SMALL((($CU$19:$CU$128="Remedial")*$A$19:$A$128)+(($CU$19:$CU$128&lt;&gt;"Remedial")*1000),ROW($A33)))),"")</f>
        <v>MUHAMMAD AJI ADHA</v>
      </c>
      <c r="CZ50" s="157" t="s">
        <v>44</v>
      </c>
      <c r="DA50" s="37" t="s">
        <v>45</v>
      </c>
      <c r="DB50" s="37" t="s">
        <v>46</v>
      </c>
      <c r="DC50" s="37" t="s">
        <v>47</v>
      </c>
    </row>
    <row r="51" spans="1:107" x14ac:dyDescent="0.25">
      <c r="A51" s="53">
        <v>33</v>
      </c>
      <c r="B51" s="110" t="str">
        <f>'DATA SISWA'!C48</f>
        <v>06-</v>
      </c>
      <c r="C51" s="77" t="str">
        <f>'DATA SISWA'!D48</f>
        <v>005-</v>
      </c>
      <c r="D51" s="77">
        <f>'DATA SISWA'!E48</f>
        <v>0</v>
      </c>
      <c r="E51" s="111">
        <f>'DATA SISWA'!F48</f>
        <v>0</v>
      </c>
      <c r="F51" s="62" t="str">
        <f>'DATA SISWA'!B48</f>
        <v>FITRIANI</v>
      </c>
      <c r="G51" s="119" t="str">
        <f>'DATA SISWA'!G48</f>
        <v>D</v>
      </c>
      <c r="H51" s="120">
        <f>IF(G51=$G$16,'DATA GURU'!$C$30,0)</f>
        <v>0</v>
      </c>
      <c r="I51" s="119" t="str">
        <f>'DATA SISWA'!I48</f>
        <v>E</v>
      </c>
      <c r="J51" s="120">
        <f>IF(I51=$I$16,'DATA GURU'!$C$30,0)</f>
        <v>1.75</v>
      </c>
      <c r="K51" s="119" t="str">
        <f>'DATA SISWA'!K48</f>
        <v>E</v>
      </c>
      <c r="L51" s="120">
        <f>IF(K51=$K$16,'DATA GURU'!$C$30,0)</f>
        <v>0</v>
      </c>
      <c r="M51" s="119" t="str">
        <f>'DATA SISWA'!M48</f>
        <v>A</v>
      </c>
      <c r="N51" s="120">
        <f>IF(M51=$M$16,'DATA GURU'!$C$30,0)</f>
        <v>1.75</v>
      </c>
      <c r="O51" s="119" t="str">
        <f>'DATA SISWA'!O48</f>
        <v>A</v>
      </c>
      <c r="P51" s="120">
        <f>IF(O51=$O$16,'DATA GURU'!$C$30,0)</f>
        <v>0</v>
      </c>
      <c r="Q51" s="119" t="str">
        <f>'DATA SISWA'!Q48</f>
        <v>B</v>
      </c>
      <c r="R51" s="120">
        <f>IF(Q51=$Q$16,'DATA GURU'!$C$30,0)</f>
        <v>0</v>
      </c>
      <c r="S51" s="119" t="str">
        <f>'DATA SISWA'!S48</f>
        <v>E</v>
      </c>
      <c r="T51" s="120">
        <f>IF(S51=$S$16,'DATA GURU'!$C$30,0)</f>
        <v>0</v>
      </c>
      <c r="U51" s="119" t="str">
        <f>'DATA SISWA'!U48</f>
        <v>C</v>
      </c>
      <c r="V51" s="120">
        <f>IF(U51=$U$16,'DATA GURU'!$C$30,0)</f>
        <v>0</v>
      </c>
      <c r="W51" s="119" t="str">
        <f>'DATA SISWA'!W48</f>
        <v>E</v>
      </c>
      <c r="X51" s="120">
        <f>IF(W51=$W$16,'DATA GURU'!$C$30,0)</f>
        <v>1.75</v>
      </c>
      <c r="Y51" s="119" t="str">
        <f>'DATA SISWA'!Y48</f>
        <v>C</v>
      </c>
      <c r="Z51" s="120">
        <f>IF(Y51=$Y$16,'DATA GURU'!$C$30,0)</f>
        <v>1.75</v>
      </c>
      <c r="AA51" s="119" t="str">
        <f>'DATA SISWA'!AA48</f>
        <v>A</v>
      </c>
      <c r="AB51" s="120">
        <f>IF(AA51=$AA$16,'DATA GURU'!$C$30,0)</f>
        <v>0</v>
      </c>
      <c r="AC51" s="178" t="str">
        <f>'DATA SISWA'!AC48</f>
        <v>C</v>
      </c>
      <c r="AD51" s="121">
        <f>IF(AC51=$AC$16,'DATA GURU'!$C$30,0)</f>
        <v>0</v>
      </c>
      <c r="AE51" s="178" t="str">
        <f>'DATA SISWA'!AE48</f>
        <v>E</v>
      </c>
      <c r="AF51" s="120">
        <f>IF(AE51=$AE$16,'DATA GURU'!$C$30,0)</f>
        <v>0</v>
      </c>
      <c r="AG51" s="178" t="str">
        <f>'DATA SISWA'!AG48</f>
        <v>A</v>
      </c>
      <c r="AH51" s="121">
        <f>IF(AG51=$AG$16,'DATA GURU'!$C$30,0)</f>
        <v>1.75</v>
      </c>
      <c r="AI51" s="178" t="str">
        <f>'DATA SISWA'!AI48</f>
        <v>D</v>
      </c>
      <c r="AJ51" s="120">
        <f>IF(AI51=$AI$16,'DATA GURU'!$C$30,0)</f>
        <v>1.75</v>
      </c>
      <c r="AK51" s="178" t="str">
        <f>'DATA SISWA'!AK48</f>
        <v>A</v>
      </c>
      <c r="AL51" s="121">
        <f>IF(AK51=$AK$16,'DATA GURU'!$C$30,0)</f>
        <v>0</v>
      </c>
      <c r="AM51" s="178" t="str">
        <f>'DATA SISWA'!AM48</f>
        <v>B</v>
      </c>
      <c r="AN51" s="120">
        <f>IF(AM51=$AM$16,'DATA GURU'!$C$30,0)</f>
        <v>1.75</v>
      </c>
      <c r="AO51" s="178" t="str">
        <f>'DATA SISWA'!AO48</f>
        <v>A</v>
      </c>
      <c r="AP51" s="121">
        <f>IF(AO51=$AO$16,'DATA GURU'!$C$30,0)</f>
        <v>0</v>
      </c>
      <c r="AQ51" s="178" t="str">
        <f>'DATA SISWA'!AQ48</f>
        <v>B</v>
      </c>
      <c r="AR51" s="120">
        <f>IF(AQ51=$AQ$16,'DATA GURU'!$C$30,0)</f>
        <v>1.75</v>
      </c>
      <c r="AS51" s="178" t="str">
        <f>'DATA SISWA'!AS48</f>
        <v>D</v>
      </c>
      <c r="AT51" s="121">
        <f>IF(AS51=$AS$16,'DATA GURU'!$C$30,0)</f>
        <v>0</v>
      </c>
      <c r="AU51" s="178" t="str">
        <f>'DATA SISWA'!AU48</f>
        <v>A</v>
      </c>
      <c r="AV51" s="120">
        <f>IF(AU51=$AU$16,'DATA GURU'!$C$30,0)</f>
        <v>0</v>
      </c>
      <c r="AW51" s="178" t="str">
        <f>'DATA SISWA'!AW48</f>
        <v>B</v>
      </c>
      <c r="AX51" s="121">
        <f>IF(AW51=$AW$16,'DATA GURU'!$C$30,0)</f>
        <v>1.75</v>
      </c>
      <c r="AY51" s="178" t="str">
        <f>'DATA SISWA'!AY48</f>
        <v>C</v>
      </c>
      <c r="AZ51" s="120">
        <f>IF(AY51=$AY$16,'DATA GURU'!$C$30,0)</f>
        <v>1.75</v>
      </c>
      <c r="BA51" s="178" t="str">
        <f>'DATA SISWA'!BA48</f>
        <v>C</v>
      </c>
      <c r="BB51" s="121">
        <f>IF(BA51=$BA$16,'DATA GURU'!$C$30,0)</f>
        <v>1.75</v>
      </c>
      <c r="BC51" s="178" t="str">
        <f>'DATA SISWA'!BC48</f>
        <v>A</v>
      </c>
      <c r="BD51" s="120">
        <f>IF(BC51=$BC$16,'DATA GURU'!$C$30,0)</f>
        <v>0</v>
      </c>
      <c r="BE51" s="178" t="str">
        <f>'DATA SISWA'!BE48</f>
        <v>C</v>
      </c>
      <c r="BF51" s="121">
        <f>IF(BE51=$BE$16,'DATA GURU'!$C$30,0)</f>
        <v>1.75</v>
      </c>
      <c r="BG51" s="178" t="str">
        <f>'DATA SISWA'!BG48</f>
        <v>D</v>
      </c>
      <c r="BH51" s="120">
        <f>IF(BG51=$BG$16,'DATA GURU'!$C$30,0)</f>
        <v>1.75</v>
      </c>
      <c r="BI51" s="178" t="str">
        <f>'DATA SISWA'!BI48</f>
        <v>B</v>
      </c>
      <c r="BJ51" s="121">
        <f>IF(BI51=$BI$16,'DATA GURU'!$C$30,0)</f>
        <v>0</v>
      </c>
      <c r="BK51" s="178" t="str">
        <f>'DATA SISWA'!BK48</f>
        <v>D</v>
      </c>
      <c r="BL51" s="120">
        <f>IF(BK51=$BK$16,'DATA GURU'!$C$30,0)</f>
        <v>0</v>
      </c>
      <c r="BM51" s="178" t="str">
        <f>'DATA SISWA'!BM48</f>
        <v>C</v>
      </c>
      <c r="BN51" s="121">
        <f>IF(BM51=$BM$16,'DATA GURU'!$C$30,0)</f>
        <v>1.75</v>
      </c>
      <c r="BO51" s="178" t="str">
        <f>'DATA SISWA'!BO48</f>
        <v>E</v>
      </c>
      <c r="BP51" s="120">
        <f>IF(BO51=$BO$16,'DATA GURU'!$C$30,0)</f>
        <v>0</v>
      </c>
      <c r="BQ51" s="178" t="str">
        <f>'DATA SISWA'!BQ48</f>
        <v>E</v>
      </c>
      <c r="BR51" s="121">
        <f>IF(BQ51=$BQ$16,'DATA GURU'!$C$30,0)</f>
        <v>1.75</v>
      </c>
      <c r="BS51" s="178" t="str">
        <f>'DATA SISWA'!BS48</f>
        <v>E</v>
      </c>
      <c r="BT51" s="120">
        <f>IF(BS51=$BS$16,'DATA GURU'!$C$30,0)</f>
        <v>1.75</v>
      </c>
      <c r="BU51" s="178" t="str">
        <f>'DATA SISWA'!BU48</f>
        <v>B</v>
      </c>
      <c r="BV51" s="121">
        <f>IF(BU51=$BU$16,'DATA GURU'!$C$30,0)</f>
        <v>1.75</v>
      </c>
      <c r="BW51" s="178" t="str">
        <f>'DATA SISWA'!BW48</f>
        <v>B</v>
      </c>
      <c r="BX51" s="120">
        <f>IF(BW51=$BW$16,'DATA GURU'!$C$30,0)</f>
        <v>0</v>
      </c>
      <c r="BY51" s="178" t="str">
        <f>'DATA SISWA'!BY48</f>
        <v>E</v>
      </c>
      <c r="BZ51" s="121">
        <f>IF(BY51=$BY$16,'DATA GURU'!$C$30,0)</f>
        <v>0</v>
      </c>
      <c r="CA51" s="178" t="str">
        <f>'DATA SISWA'!CA48</f>
        <v>C</v>
      </c>
      <c r="CB51" s="120">
        <f>IF(CA51=$CA$16,'DATA GURU'!$C$30,0)</f>
        <v>1.75</v>
      </c>
      <c r="CC51" s="178" t="str">
        <f>'DATA SISWA'!CC48</f>
        <v>A</v>
      </c>
      <c r="CD51" s="121">
        <f>IF(CC51=$CC$16,'DATA GURU'!$C$30,0)</f>
        <v>1.75</v>
      </c>
      <c r="CE51" s="178" t="str">
        <f>'DATA SISWA'!CE48</f>
        <v>B</v>
      </c>
      <c r="CF51" s="120">
        <f>IF(CE51=$CE$16,'DATA GURU'!$C$30,0)</f>
        <v>1.75</v>
      </c>
      <c r="CG51" s="178" t="str">
        <f>'DATA SISWA'!CG48</f>
        <v>B</v>
      </c>
      <c r="CH51" s="121">
        <f>IF(CG51=$CG$16,'DATA GURU'!$C$30,0)</f>
        <v>1.75</v>
      </c>
      <c r="CI51" s="52">
        <f>'DATA SISWA'!CI48</f>
        <v>3</v>
      </c>
      <c r="CJ51" s="52">
        <f>'DATA SISWA'!CJ48</f>
        <v>7</v>
      </c>
      <c r="CK51" s="52">
        <f>'DATA SISWA'!CK48</f>
        <v>3</v>
      </c>
      <c r="CL51" s="52">
        <f>'DATA SISWA'!CL48</f>
        <v>1</v>
      </c>
      <c r="CM51" s="52">
        <f>'DATA SISWA'!CM48</f>
        <v>4</v>
      </c>
      <c r="CN51" s="63">
        <f>'DATA SISWA'!CN48</f>
        <v>21</v>
      </c>
      <c r="CO51" s="63">
        <f>'DATA SISWA'!CO48</f>
        <v>19</v>
      </c>
      <c r="CP51" s="63">
        <f>'DATA SISWA'!CP48</f>
        <v>18</v>
      </c>
      <c r="CQ51" s="38">
        <f>'DATA SISWA'!CQ48</f>
        <v>54.75</v>
      </c>
      <c r="CR51" s="39">
        <f t="shared" ref="CR51:CR82" si="11">(CQ51/$V$133)*100</f>
        <v>54.75</v>
      </c>
      <c r="CS51" s="161" t="str">
        <f t="shared" si="7"/>
        <v>-</v>
      </c>
      <c r="CT51" s="161" t="str">
        <f t="shared" si="8"/>
        <v>v</v>
      </c>
      <c r="CU51" s="162" t="str">
        <f t="shared" si="9"/>
        <v>Remedial</v>
      </c>
      <c r="CX51" s="37">
        <v>34</v>
      </c>
      <c r="CY51" s="114" t="str">
        <f t="shared" si="10"/>
        <v>MUHAMMAD JULIANSYAH</v>
      </c>
      <c r="CZ51" s="157" t="s">
        <v>44</v>
      </c>
      <c r="DA51" s="37" t="s">
        <v>45</v>
      </c>
      <c r="DB51" s="37" t="s">
        <v>46</v>
      </c>
      <c r="DC51" s="37" t="s">
        <v>47</v>
      </c>
    </row>
    <row r="52" spans="1:107" x14ac:dyDescent="0.25">
      <c r="A52" s="54">
        <v>34</v>
      </c>
      <c r="B52" s="110" t="str">
        <f>'DATA SISWA'!C49</f>
        <v>06-</v>
      </c>
      <c r="C52" s="77" t="str">
        <f>'DATA SISWA'!D49</f>
        <v>005-</v>
      </c>
      <c r="D52" s="77">
        <f>'DATA SISWA'!E49</f>
        <v>0</v>
      </c>
      <c r="E52" s="111">
        <f>'DATA SISWA'!F49</f>
        <v>0</v>
      </c>
      <c r="F52" s="62" t="str">
        <f>'DATA SISWA'!B49</f>
        <v>HAIRUL RISKI</v>
      </c>
      <c r="G52" s="119" t="str">
        <f>'DATA SISWA'!G49</f>
        <v>A</v>
      </c>
      <c r="H52" s="120">
        <f>IF(G52=$G$16,'DATA GURU'!$C$30,0)</f>
        <v>1.75</v>
      </c>
      <c r="I52" s="119" t="str">
        <f>'DATA SISWA'!I49</f>
        <v>A</v>
      </c>
      <c r="J52" s="120">
        <f>IF(I52=$I$16,'DATA GURU'!$C$30,0)</f>
        <v>0</v>
      </c>
      <c r="K52" s="119" t="str">
        <f>'DATA SISWA'!K49</f>
        <v>D</v>
      </c>
      <c r="L52" s="120">
        <f>IF(K52=$K$16,'DATA GURU'!$C$30,0)</f>
        <v>0</v>
      </c>
      <c r="M52" s="119" t="str">
        <f>'DATA SISWA'!M49</f>
        <v>A</v>
      </c>
      <c r="N52" s="120">
        <f>IF(M52=$M$16,'DATA GURU'!$C$30,0)</f>
        <v>1.75</v>
      </c>
      <c r="O52" s="119" t="str">
        <f>'DATA SISWA'!O49</f>
        <v>A</v>
      </c>
      <c r="P52" s="120">
        <f>IF(O52=$O$16,'DATA GURU'!$C$30,0)</f>
        <v>0</v>
      </c>
      <c r="Q52" s="119" t="str">
        <f>'DATA SISWA'!Q49</f>
        <v>B</v>
      </c>
      <c r="R52" s="120">
        <f>IF(Q52=$Q$16,'DATA GURU'!$C$30,0)</f>
        <v>0</v>
      </c>
      <c r="S52" s="119" t="str">
        <f>'DATA SISWA'!S49</f>
        <v>B</v>
      </c>
      <c r="T52" s="120">
        <f>IF(S52=$S$16,'DATA GURU'!$C$30,0)</f>
        <v>0</v>
      </c>
      <c r="U52" s="119" t="str">
        <f>'DATA SISWA'!U49</f>
        <v>D</v>
      </c>
      <c r="V52" s="120">
        <f>IF(U52=$U$16,'DATA GURU'!$C$30,0)</f>
        <v>1.75</v>
      </c>
      <c r="W52" s="119" t="str">
        <f>'DATA SISWA'!W49</f>
        <v>A</v>
      </c>
      <c r="X52" s="120">
        <f>IF(W52=$W$16,'DATA GURU'!$C$30,0)</f>
        <v>0</v>
      </c>
      <c r="Y52" s="119" t="str">
        <f>'DATA SISWA'!Y49</f>
        <v>B</v>
      </c>
      <c r="Z52" s="120">
        <f>IF(Y52=$Y$16,'DATA GURU'!$C$30,0)</f>
        <v>0</v>
      </c>
      <c r="AA52" s="119" t="str">
        <f>'DATA SISWA'!AA49</f>
        <v>E</v>
      </c>
      <c r="AB52" s="120">
        <f>IF(AA52=$AA$16,'DATA GURU'!$C$30,0)</f>
        <v>1.75</v>
      </c>
      <c r="AC52" s="178" t="str">
        <f>'DATA SISWA'!AC49</f>
        <v>A</v>
      </c>
      <c r="AD52" s="121">
        <f>IF(AC52=$AC$16,'DATA GURU'!$C$30,0)</f>
        <v>1.75</v>
      </c>
      <c r="AE52" s="178" t="str">
        <f>'DATA SISWA'!AE49</f>
        <v>A</v>
      </c>
      <c r="AF52" s="120">
        <f>IF(AE52=$AE$16,'DATA GURU'!$C$30,0)</f>
        <v>0</v>
      </c>
      <c r="AG52" s="178" t="str">
        <f>'DATA SISWA'!AG49</f>
        <v>A</v>
      </c>
      <c r="AH52" s="121">
        <f>IF(AG52=$AG$16,'DATA GURU'!$C$30,0)</f>
        <v>1.75</v>
      </c>
      <c r="AI52" s="178" t="str">
        <f>'DATA SISWA'!AI49</f>
        <v>D</v>
      </c>
      <c r="AJ52" s="120">
        <f>IF(AI52=$AI$16,'DATA GURU'!$C$30,0)</f>
        <v>1.75</v>
      </c>
      <c r="AK52" s="178" t="str">
        <f>'DATA SISWA'!AK49</f>
        <v>C</v>
      </c>
      <c r="AL52" s="121">
        <f>IF(AK52=$AK$16,'DATA GURU'!$C$30,0)</f>
        <v>1.75</v>
      </c>
      <c r="AM52" s="178" t="str">
        <f>'DATA SISWA'!AM49</f>
        <v>B</v>
      </c>
      <c r="AN52" s="120">
        <f>IF(AM52=$AM$16,'DATA GURU'!$C$30,0)</f>
        <v>1.75</v>
      </c>
      <c r="AO52" s="178" t="str">
        <f>'DATA SISWA'!AO49</f>
        <v>A</v>
      </c>
      <c r="AP52" s="121">
        <f>IF(AO52=$AO$16,'DATA GURU'!$C$30,0)</f>
        <v>0</v>
      </c>
      <c r="AQ52" s="178" t="str">
        <f>'DATA SISWA'!AQ49</f>
        <v>B</v>
      </c>
      <c r="AR52" s="120">
        <f>IF(AQ52=$AQ$16,'DATA GURU'!$C$30,0)</f>
        <v>1.75</v>
      </c>
      <c r="AS52" s="178" t="str">
        <f>'DATA SISWA'!AS49</f>
        <v>B</v>
      </c>
      <c r="AT52" s="121">
        <f>IF(AS52=$AS$16,'DATA GURU'!$C$30,0)</f>
        <v>1.75</v>
      </c>
      <c r="AU52" s="178" t="str">
        <f>'DATA SISWA'!AU49</f>
        <v>B</v>
      </c>
      <c r="AV52" s="120">
        <f>IF(AU52=$AU$16,'DATA GURU'!$C$30,0)</f>
        <v>1.75</v>
      </c>
      <c r="AW52" s="178" t="str">
        <f>'DATA SISWA'!AW49</f>
        <v>B</v>
      </c>
      <c r="AX52" s="121">
        <f>IF(AW52=$AW$16,'DATA GURU'!$C$30,0)</f>
        <v>1.75</v>
      </c>
      <c r="AY52" s="178" t="str">
        <f>'DATA SISWA'!AY49</f>
        <v>C</v>
      </c>
      <c r="AZ52" s="120">
        <f>IF(AY52=$AY$16,'DATA GURU'!$C$30,0)</f>
        <v>1.75</v>
      </c>
      <c r="BA52" s="178" t="str">
        <f>'DATA SISWA'!BA49</f>
        <v>C</v>
      </c>
      <c r="BB52" s="121">
        <f>IF(BA52=$BA$16,'DATA GURU'!$C$30,0)</f>
        <v>1.75</v>
      </c>
      <c r="BC52" s="178" t="str">
        <f>'DATA SISWA'!BC49</f>
        <v>B</v>
      </c>
      <c r="BD52" s="120">
        <f>IF(BC52=$BC$16,'DATA GURU'!$C$30,0)</f>
        <v>1.75</v>
      </c>
      <c r="BE52" s="178" t="str">
        <f>'DATA SISWA'!BE49</f>
        <v>C</v>
      </c>
      <c r="BF52" s="121">
        <f>IF(BE52=$BE$16,'DATA GURU'!$C$30,0)</f>
        <v>1.75</v>
      </c>
      <c r="BG52" s="178" t="str">
        <f>'DATA SISWA'!BG49</f>
        <v>D</v>
      </c>
      <c r="BH52" s="120">
        <f>IF(BG52=$BG$16,'DATA GURU'!$C$30,0)</f>
        <v>1.75</v>
      </c>
      <c r="BI52" s="178" t="str">
        <f>'DATA SISWA'!BI49</f>
        <v>B</v>
      </c>
      <c r="BJ52" s="121">
        <f>IF(BI52=$BI$16,'DATA GURU'!$C$30,0)</f>
        <v>0</v>
      </c>
      <c r="BK52" s="178" t="str">
        <f>'DATA SISWA'!BK49</f>
        <v>B</v>
      </c>
      <c r="BL52" s="120">
        <f>IF(BK52=$BK$16,'DATA GURU'!$C$30,0)</f>
        <v>0</v>
      </c>
      <c r="BM52" s="178" t="str">
        <f>'DATA SISWA'!BM49</f>
        <v>C</v>
      </c>
      <c r="BN52" s="121">
        <f>IF(BM52=$BM$16,'DATA GURU'!$C$30,0)</f>
        <v>1.75</v>
      </c>
      <c r="BO52" s="178" t="str">
        <f>'DATA SISWA'!BO49</f>
        <v>E</v>
      </c>
      <c r="BP52" s="120">
        <f>IF(BO52=$BO$16,'DATA GURU'!$C$30,0)</f>
        <v>0</v>
      </c>
      <c r="BQ52" s="178" t="str">
        <f>'DATA SISWA'!BQ49</f>
        <v>E</v>
      </c>
      <c r="BR52" s="121">
        <f>IF(BQ52=$BQ$16,'DATA GURU'!$C$30,0)</f>
        <v>1.75</v>
      </c>
      <c r="BS52" s="178" t="str">
        <f>'DATA SISWA'!BS49</f>
        <v>E</v>
      </c>
      <c r="BT52" s="120">
        <f>IF(BS52=$BS$16,'DATA GURU'!$C$30,0)</f>
        <v>1.75</v>
      </c>
      <c r="BU52" s="178" t="str">
        <f>'DATA SISWA'!BU49</f>
        <v>B</v>
      </c>
      <c r="BV52" s="121">
        <f>IF(BU52=$BU$16,'DATA GURU'!$C$30,0)</f>
        <v>1.75</v>
      </c>
      <c r="BW52" s="178" t="str">
        <f>'DATA SISWA'!BW49</f>
        <v>E</v>
      </c>
      <c r="BX52" s="120">
        <f>IF(BW52=$BW$16,'DATA GURU'!$C$30,0)</f>
        <v>0</v>
      </c>
      <c r="BY52" s="178" t="str">
        <f>'DATA SISWA'!BY49</f>
        <v>A</v>
      </c>
      <c r="BZ52" s="121">
        <f>IF(BY52=$BY$16,'DATA GURU'!$C$30,0)</f>
        <v>1.75</v>
      </c>
      <c r="CA52" s="178" t="str">
        <f>'DATA SISWA'!CA49</f>
        <v>E</v>
      </c>
      <c r="CB52" s="120">
        <f>IF(CA52=$CA$16,'DATA GURU'!$C$30,0)</f>
        <v>0</v>
      </c>
      <c r="CC52" s="178" t="str">
        <f>'DATA SISWA'!CC49</f>
        <v>C</v>
      </c>
      <c r="CD52" s="121">
        <f>IF(CC52=$CC$16,'DATA GURU'!$C$30,0)</f>
        <v>0</v>
      </c>
      <c r="CE52" s="178" t="str">
        <f>'DATA SISWA'!CE49</f>
        <v>B</v>
      </c>
      <c r="CF52" s="120">
        <f>IF(CE52=$CE$16,'DATA GURU'!$C$30,0)</f>
        <v>1.75</v>
      </c>
      <c r="CG52" s="178" t="str">
        <f>'DATA SISWA'!CG49</f>
        <v>A</v>
      </c>
      <c r="CH52" s="121">
        <f>IF(CG52=$CG$16,'DATA GURU'!$C$30,0)</f>
        <v>0</v>
      </c>
      <c r="CI52" s="52">
        <f>'DATA SISWA'!CI49</f>
        <v>3</v>
      </c>
      <c r="CJ52" s="52">
        <f>'DATA SISWA'!CJ49</f>
        <v>7</v>
      </c>
      <c r="CK52" s="52">
        <f>'DATA SISWA'!CK49</f>
        <v>2</v>
      </c>
      <c r="CL52" s="52">
        <f>'DATA SISWA'!CL49</f>
        <v>1</v>
      </c>
      <c r="CM52" s="52">
        <f>'DATA SISWA'!CM49</f>
        <v>3</v>
      </c>
      <c r="CN52" s="63">
        <f>'DATA SISWA'!CN49</f>
        <v>24</v>
      </c>
      <c r="CO52" s="63">
        <f>'DATA SISWA'!CO49</f>
        <v>16</v>
      </c>
      <c r="CP52" s="63">
        <f>'DATA SISWA'!CP49</f>
        <v>16</v>
      </c>
      <c r="CQ52" s="38">
        <f>'DATA SISWA'!CQ49</f>
        <v>58</v>
      </c>
      <c r="CR52" s="39">
        <f t="shared" si="11"/>
        <v>57.999999999999993</v>
      </c>
      <c r="CS52" s="161" t="str">
        <f t="shared" si="7"/>
        <v>v</v>
      </c>
      <c r="CT52" s="161" t="str">
        <f t="shared" si="8"/>
        <v>-</v>
      </c>
      <c r="CU52" s="162" t="str">
        <f t="shared" si="9"/>
        <v>Tuntas</v>
      </c>
      <c r="CX52" s="37">
        <v>35</v>
      </c>
      <c r="CY52" s="114" t="str">
        <f t="shared" si="10"/>
        <v>MUN HAMIR JAMALULLAIL</v>
      </c>
      <c r="CZ52" s="157" t="s">
        <v>44</v>
      </c>
      <c r="DA52" s="37" t="s">
        <v>45</v>
      </c>
      <c r="DB52" s="37" t="s">
        <v>46</v>
      </c>
      <c r="DC52" s="37" t="s">
        <v>47</v>
      </c>
    </row>
    <row r="53" spans="1:107" x14ac:dyDescent="0.25">
      <c r="A53" s="53">
        <v>35</v>
      </c>
      <c r="B53" s="110" t="str">
        <f>'DATA SISWA'!C50</f>
        <v>06-</v>
      </c>
      <c r="C53" s="77" t="str">
        <f>'DATA SISWA'!D50</f>
        <v>005-</v>
      </c>
      <c r="D53" s="77">
        <f>'DATA SISWA'!E50</f>
        <v>0</v>
      </c>
      <c r="E53" s="111">
        <f>'DATA SISWA'!F50</f>
        <v>0</v>
      </c>
      <c r="F53" s="62" t="str">
        <f>'DATA SISWA'!B50</f>
        <v>HENDRI SAPUTRA</v>
      </c>
      <c r="G53" s="119" t="str">
        <f>'DATA SISWA'!G50</f>
        <v>D</v>
      </c>
      <c r="H53" s="120">
        <f>IF(G53=$G$16,'DATA GURU'!$C$30,0)</f>
        <v>0</v>
      </c>
      <c r="I53" s="119" t="str">
        <f>'DATA SISWA'!I50</f>
        <v>B</v>
      </c>
      <c r="J53" s="120">
        <f>IF(I53=$I$16,'DATA GURU'!$C$30,0)</f>
        <v>0</v>
      </c>
      <c r="K53" s="119" t="str">
        <f>'DATA SISWA'!K50</f>
        <v>D</v>
      </c>
      <c r="L53" s="120">
        <f>IF(K53=$K$16,'DATA GURU'!$C$30,0)</f>
        <v>0</v>
      </c>
      <c r="M53" s="119" t="str">
        <f>'DATA SISWA'!M50</f>
        <v>B</v>
      </c>
      <c r="N53" s="120">
        <f>IF(M53=$M$16,'DATA GURU'!$C$30,0)</f>
        <v>0</v>
      </c>
      <c r="O53" s="119" t="str">
        <f>'DATA SISWA'!O50</f>
        <v>C</v>
      </c>
      <c r="P53" s="120">
        <f>IF(O53=$O$16,'DATA GURU'!$C$30,0)</f>
        <v>0</v>
      </c>
      <c r="Q53" s="119" t="str">
        <f>'DATA SISWA'!Q50</f>
        <v>E</v>
      </c>
      <c r="R53" s="120">
        <f>IF(Q53=$Q$16,'DATA GURU'!$C$30,0)</f>
        <v>0</v>
      </c>
      <c r="S53" s="119" t="str">
        <f>'DATA SISWA'!S50</f>
        <v>D</v>
      </c>
      <c r="T53" s="120">
        <f>IF(S53=$S$16,'DATA GURU'!$C$30,0)</f>
        <v>1.75</v>
      </c>
      <c r="U53" s="119" t="str">
        <f>'DATA SISWA'!U50</f>
        <v>B</v>
      </c>
      <c r="V53" s="120">
        <f>IF(U53=$U$16,'DATA GURU'!$C$30,0)</f>
        <v>0</v>
      </c>
      <c r="W53" s="119" t="str">
        <f>'DATA SISWA'!W50</f>
        <v>D</v>
      </c>
      <c r="X53" s="120">
        <f>IF(W53=$W$16,'DATA GURU'!$C$30,0)</f>
        <v>0</v>
      </c>
      <c r="Y53" s="119" t="str">
        <f>'DATA SISWA'!Y50</f>
        <v>D</v>
      </c>
      <c r="Z53" s="120">
        <f>IF(Y53=$Y$16,'DATA GURU'!$C$30,0)</f>
        <v>0</v>
      </c>
      <c r="AA53" s="119" t="str">
        <f>'DATA SISWA'!AA50</f>
        <v>E</v>
      </c>
      <c r="AB53" s="120">
        <f>IF(AA53=$AA$16,'DATA GURU'!$C$30,0)</f>
        <v>1.75</v>
      </c>
      <c r="AC53" s="178" t="str">
        <f>'DATA SISWA'!AC50</f>
        <v>A</v>
      </c>
      <c r="AD53" s="121">
        <f>IF(AC53=$AC$16,'DATA GURU'!$C$30,0)</f>
        <v>1.75</v>
      </c>
      <c r="AE53" s="178" t="str">
        <f>'DATA SISWA'!AE50</f>
        <v>E</v>
      </c>
      <c r="AF53" s="120">
        <f>IF(AE53=$AE$16,'DATA GURU'!$C$30,0)</f>
        <v>0</v>
      </c>
      <c r="AG53" s="178" t="str">
        <f>'DATA SISWA'!AG50</f>
        <v>A</v>
      </c>
      <c r="AH53" s="121">
        <f>IF(AG53=$AG$16,'DATA GURU'!$C$30,0)</f>
        <v>1.75</v>
      </c>
      <c r="AI53" s="178" t="str">
        <f>'DATA SISWA'!AI50</f>
        <v>A</v>
      </c>
      <c r="AJ53" s="120">
        <f>IF(AI53=$AI$16,'DATA GURU'!$C$30,0)</f>
        <v>0</v>
      </c>
      <c r="AK53" s="178" t="str">
        <f>'DATA SISWA'!AK50</f>
        <v>C</v>
      </c>
      <c r="AL53" s="121">
        <f>IF(AK53=$AK$16,'DATA GURU'!$C$30,0)</f>
        <v>1.75</v>
      </c>
      <c r="AM53" s="178" t="str">
        <f>'DATA SISWA'!AM50</f>
        <v>B</v>
      </c>
      <c r="AN53" s="120">
        <f>IF(AM53=$AM$16,'DATA GURU'!$C$30,0)</f>
        <v>1.75</v>
      </c>
      <c r="AO53" s="178" t="str">
        <f>'DATA SISWA'!AO50</f>
        <v>B</v>
      </c>
      <c r="AP53" s="121">
        <f>IF(AO53=$AO$16,'DATA GURU'!$C$30,0)</f>
        <v>0</v>
      </c>
      <c r="AQ53" s="178" t="str">
        <f>'DATA SISWA'!AQ50</f>
        <v>B</v>
      </c>
      <c r="AR53" s="120">
        <f>IF(AQ53=$AQ$16,'DATA GURU'!$C$30,0)</f>
        <v>1.75</v>
      </c>
      <c r="AS53" s="178" t="str">
        <f>'DATA SISWA'!AS50</f>
        <v>D</v>
      </c>
      <c r="AT53" s="121">
        <f>IF(AS53=$AS$16,'DATA GURU'!$C$30,0)</f>
        <v>0</v>
      </c>
      <c r="AU53" s="178" t="str">
        <f>'DATA SISWA'!AU50</f>
        <v>B</v>
      </c>
      <c r="AV53" s="120">
        <f>IF(AU53=$AU$16,'DATA GURU'!$C$30,0)</f>
        <v>1.75</v>
      </c>
      <c r="AW53" s="178" t="str">
        <f>'DATA SISWA'!AW50</f>
        <v>B</v>
      </c>
      <c r="AX53" s="121">
        <f>IF(AW53=$AW$16,'DATA GURU'!$C$30,0)</f>
        <v>1.75</v>
      </c>
      <c r="AY53" s="178" t="str">
        <f>'DATA SISWA'!AY50</f>
        <v>B</v>
      </c>
      <c r="AZ53" s="120">
        <f>IF(AY53=$AY$16,'DATA GURU'!$C$30,0)</f>
        <v>0</v>
      </c>
      <c r="BA53" s="178" t="str">
        <f>'DATA SISWA'!BA50</f>
        <v>C</v>
      </c>
      <c r="BB53" s="121">
        <f>IF(BA53=$BA$16,'DATA GURU'!$C$30,0)</f>
        <v>1.75</v>
      </c>
      <c r="BC53" s="178" t="str">
        <f>'DATA SISWA'!BC50</f>
        <v>D</v>
      </c>
      <c r="BD53" s="120">
        <f>IF(BC53=$BC$16,'DATA GURU'!$C$30,0)</f>
        <v>0</v>
      </c>
      <c r="BE53" s="178" t="str">
        <f>'DATA SISWA'!BE50</f>
        <v>C</v>
      </c>
      <c r="BF53" s="121">
        <f>IF(BE53=$BE$16,'DATA GURU'!$C$30,0)</f>
        <v>1.75</v>
      </c>
      <c r="BG53" s="178" t="str">
        <f>'DATA SISWA'!BG50</f>
        <v>D</v>
      </c>
      <c r="BH53" s="120">
        <f>IF(BG53=$BG$16,'DATA GURU'!$C$30,0)</f>
        <v>1.75</v>
      </c>
      <c r="BI53" s="178" t="str">
        <f>'DATA SISWA'!BI50</f>
        <v>C</v>
      </c>
      <c r="BJ53" s="121">
        <f>IF(BI53=$BI$16,'DATA GURU'!$C$30,0)</f>
        <v>0</v>
      </c>
      <c r="BK53" s="178" t="str">
        <f>'DATA SISWA'!BK50</f>
        <v>A</v>
      </c>
      <c r="BL53" s="120">
        <f>IF(BK53=$BK$16,'DATA GURU'!$C$30,0)</f>
        <v>0</v>
      </c>
      <c r="BM53" s="178" t="str">
        <f>'DATA SISWA'!BM50</f>
        <v>B</v>
      </c>
      <c r="BN53" s="121">
        <f>IF(BM53=$BM$16,'DATA GURU'!$C$30,0)</f>
        <v>0</v>
      </c>
      <c r="BO53" s="178" t="str">
        <f>'DATA SISWA'!BO50</f>
        <v>D</v>
      </c>
      <c r="BP53" s="120">
        <f>IF(BO53=$BO$16,'DATA GURU'!$C$30,0)</f>
        <v>0</v>
      </c>
      <c r="BQ53" s="178" t="str">
        <f>'DATA SISWA'!BQ50</f>
        <v>E</v>
      </c>
      <c r="BR53" s="121">
        <f>IF(BQ53=$BQ$16,'DATA GURU'!$C$30,0)</f>
        <v>1.75</v>
      </c>
      <c r="BS53" s="178" t="str">
        <f>'DATA SISWA'!BS50</f>
        <v>E</v>
      </c>
      <c r="BT53" s="120">
        <f>IF(BS53=$BS$16,'DATA GURU'!$C$30,0)</f>
        <v>1.75</v>
      </c>
      <c r="BU53" s="178" t="str">
        <f>'DATA SISWA'!BU50</f>
        <v>A</v>
      </c>
      <c r="BV53" s="121">
        <f>IF(BU53=$BU$16,'DATA GURU'!$C$30,0)</f>
        <v>0</v>
      </c>
      <c r="BW53" s="178" t="str">
        <f>'DATA SISWA'!BW50</f>
        <v>D</v>
      </c>
      <c r="BX53" s="120">
        <f>IF(BW53=$BW$16,'DATA GURU'!$C$30,0)</f>
        <v>1.75</v>
      </c>
      <c r="BY53" s="178" t="str">
        <f>'DATA SISWA'!BY50</f>
        <v>A</v>
      </c>
      <c r="BZ53" s="121">
        <f>IF(BY53=$BY$16,'DATA GURU'!$C$30,0)</f>
        <v>1.75</v>
      </c>
      <c r="CA53" s="178" t="str">
        <f>'DATA SISWA'!CA50</f>
        <v>D</v>
      </c>
      <c r="CB53" s="120">
        <f>IF(CA53=$CA$16,'DATA GURU'!$C$30,0)</f>
        <v>0</v>
      </c>
      <c r="CC53" s="178" t="str">
        <f>'DATA SISWA'!CC50</f>
        <v>B</v>
      </c>
      <c r="CD53" s="121">
        <f>IF(CC53=$CC$16,'DATA GURU'!$C$30,0)</f>
        <v>0</v>
      </c>
      <c r="CE53" s="178" t="str">
        <f>'DATA SISWA'!CE50</f>
        <v>D</v>
      </c>
      <c r="CF53" s="120">
        <f>IF(CE53=$CE$16,'DATA GURU'!$C$30,0)</f>
        <v>0</v>
      </c>
      <c r="CG53" s="178" t="str">
        <f>'DATA SISWA'!CG50</f>
        <v>A</v>
      </c>
      <c r="CH53" s="121">
        <f>IF(CG53=$CG$16,'DATA GURU'!$C$30,0)</f>
        <v>0</v>
      </c>
      <c r="CI53" s="52">
        <f>'DATA SISWA'!CI50</f>
        <v>3</v>
      </c>
      <c r="CJ53" s="52">
        <f>'DATA SISWA'!CJ50</f>
        <v>4</v>
      </c>
      <c r="CK53" s="52">
        <f>'DATA SISWA'!CK50</f>
        <v>2</v>
      </c>
      <c r="CL53" s="52">
        <f>'DATA SISWA'!CL50</f>
        <v>1</v>
      </c>
      <c r="CM53" s="52">
        <f>'DATA SISWA'!CM50</f>
        <v>2</v>
      </c>
      <c r="CN53" s="63">
        <f>'DATA SISWA'!CN50</f>
        <v>16</v>
      </c>
      <c r="CO53" s="63">
        <f>'DATA SISWA'!CO50</f>
        <v>24</v>
      </c>
      <c r="CP53" s="63">
        <f>'DATA SISWA'!CP50</f>
        <v>12</v>
      </c>
      <c r="CQ53" s="38">
        <f>'DATA SISWA'!CQ50</f>
        <v>40</v>
      </c>
      <c r="CR53" s="39">
        <f t="shared" si="11"/>
        <v>40</v>
      </c>
      <c r="CS53" s="161" t="str">
        <f t="shared" si="7"/>
        <v>-</v>
      </c>
      <c r="CT53" s="161" t="str">
        <f t="shared" si="8"/>
        <v>v</v>
      </c>
      <c r="CU53" s="162" t="str">
        <f t="shared" si="9"/>
        <v>Remedial</v>
      </c>
      <c r="CX53" s="37">
        <v>36</v>
      </c>
      <c r="CY53" s="114" t="str">
        <f t="shared" si="10"/>
        <v>ODY OVRIOLDY</v>
      </c>
      <c r="CZ53" s="157" t="s">
        <v>44</v>
      </c>
      <c r="DA53" s="37" t="s">
        <v>45</v>
      </c>
      <c r="DB53" s="37" t="s">
        <v>46</v>
      </c>
      <c r="DC53" s="37" t="s">
        <v>47</v>
      </c>
    </row>
    <row r="54" spans="1:107" x14ac:dyDescent="0.25">
      <c r="A54" s="54">
        <v>36</v>
      </c>
      <c r="B54" s="110" t="str">
        <f>'DATA SISWA'!C51</f>
        <v>06-</v>
      </c>
      <c r="C54" s="77" t="str">
        <f>'DATA SISWA'!D51</f>
        <v>005-</v>
      </c>
      <c r="D54" s="77">
        <f>'DATA SISWA'!E51</f>
        <v>0</v>
      </c>
      <c r="E54" s="111">
        <f>'DATA SISWA'!F51</f>
        <v>0</v>
      </c>
      <c r="F54" s="62" t="str">
        <f>'DATA SISWA'!B51</f>
        <v>JAMILAH</v>
      </c>
      <c r="G54" s="119" t="str">
        <f>'DATA SISWA'!G51</f>
        <v>D</v>
      </c>
      <c r="H54" s="120">
        <f>IF(G54=$G$16,'DATA GURU'!$C$30,0)</f>
        <v>0</v>
      </c>
      <c r="I54" s="119" t="str">
        <f>'DATA SISWA'!I51</f>
        <v>A</v>
      </c>
      <c r="J54" s="120">
        <f>IF(I54=$I$16,'DATA GURU'!$C$30,0)</f>
        <v>0</v>
      </c>
      <c r="K54" s="119" t="str">
        <f>'DATA SISWA'!K51</f>
        <v>D</v>
      </c>
      <c r="L54" s="120">
        <f>IF(K54=$K$16,'DATA GURU'!$C$30,0)</f>
        <v>0</v>
      </c>
      <c r="M54" s="119" t="str">
        <f>'DATA SISWA'!M51</f>
        <v>C</v>
      </c>
      <c r="N54" s="120">
        <f>IF(M54=$M$16,'DATA GURU'!$C$30,0)</f>
        <v>0</v>
      </c>
      <c r="O54" s="119" t="str">
        <f>'DATA SISWA'!O51</f>
        <v>C</v>
      </c>
      <c r="P54" s="120">
        <f>IF(O54=$O$16,'DATA GURU'!$C$30,0)</f>
        <v>0</v>
      </c>
      <c r="Q54" s="119" t="str">
        <f>'DATA SISWA'!Q51</f>
        <v>A</v>
      </c>
      <c r="R54" s="120">
        <f>IF(Q54=$Q$16,'DATA GURU'!$C$30,0)</f>
        <v>1.75</v>
      </c>
      <c r="S54" s="119" t="str">
        <f>'DATA SISWA'!S51</f>
        <v>B</v>
      </c>
      <c r="T54" s="120">
        <f>IF(S54=$S$16,'DATA GURU'!$C$30,0)</f>
        <v>0</v>
      </c>
      <c r="U54" s="119" t="str">
        <f>'DATA SISWA'!U51</f>
        <v>E</v>
      </c>
      <c r="V54" s="120">
        <f>IF(U54=$U$16,'DATA GURU'!$C$30,0)</f>
        <v>0</v>
      </c>
      <c r="W54" s="119" t="str">
        <f>'DATA SISWA'!W51</f>
        <v>E</v>
      </c>
      <c r="X54" s="120">
        <f>IF(W54=$W$16,'DATA GURU'!$C$30,0)</f>
        <v>1.75</v>
      </c>
      <c r="Y54" s="119" t="str">
        <f>'DATA SISWA'!Y51</f>
        <v>B</v>
      </c>
      <c r="Z54" s="120">
        <f>IF(Y54=$Y$16,'DATA GURU'!$C$30,0)</f>
        <v>0</v>
      </c>
      <c r="AA54" s="119" t="str">
        <f>'DATA SISWA'!AA51</f>
        <v>E</v>
      </c>
      <c r="AB54" s="120">
        <f>IF(AA54=$AA$16,'DATA GURU'!$C$30,0)</f>
        <v>1.75</v>
      </c>
      <c r="AC54" s="178" t="str">
        <f>'DATA SISWA'!AC51</f>
        <v>A</v>
      </c>
      <c r="AD54" s="121">
        <f>IF(AC54=$AC$16,'DATA GURU'!$C$30,0)</f>
        <v>1.75</v>
      </c>
      <c r="AE54" s="178" t="str">
        <f>'DATA SISWA'!AE51</f>
        <v>A</v>
      </c>
      <c r="AF54" s="120">
        <f>IF(AE54=$AE$16,'DATA GURU'!$C$30,0)</f>
        <v>0</v>
      </c>
      <c r="AG54" s="178" t="str">
        <f>'DATA SISWA'!AG51</f>
        <v>A</v>
      </c>
      <c r="AH54" s="121">
        <f>IF(AG54=$AG$16,'DATA GURU'!$C$30,0)</f>
        <v>1.75</v>
      </c>
      <c r="AI54" s="178" t="str">
        <f>'DATA SISWA'!AI51</f>
        <v>D</v>
      </c>
      <c r="AJ54" s="120">
        <f>IF(AI54=$AI$16,'DATA GURU'!$C$30,0)</f>
        <v>1.75</v>
      </c>
      <c r="AK54" s="178" t="str">
        <f>'DATA SISWA'!AK51</f>
        <v>A</v>
      </c>
      <c r="AL54" s="121">
        <f>IF(AK54=$AK$16,'DATA GURU'!$C$30,0)</f>
        <v>0</v>
      </c>
      <c r="AM54" s="178" t="str">
        <f>'DATA SISWA'!AM51</f>
        <v>B</v>
      </c>
      <c r="AN54" s="120">
        <f>IF(AM54=$AM$16,'DATA GURU'!$C$30,0)</f>
        <v>1.75</v>
      </c>
      <c r="AO54" s="178" t="str">
        <f>'DATA SISWA'!AO51</f>
        <v>C</v>
      </c>
      <c r="AP54" s="121">
        <f>IF(AO54=$AO$16,'DATA GURU'!$C$30,0)</f>
        <v>0</v>
      </c>
      <c r="AQ54" s="178" t="str">
        <f>'DATA SISWA'!AQ51</f>
        <v>B</v>
      </c>
      <c r="AR54" s="120">
        <f>IF(AQ54=$AQ$16,'DATA GURU'!$C$30,0)</f>
        <v>1.75</v>
      </c>
      <c r="AS54" s="178" t="str">
        <f>'DATA SISWA'!AS51</f>
        <v>C</v>
      </c>
      <c r="AT54" s="121">
        <f>IF(AS54=$AS$16,'DATA GURU'!$C$30,0)</f>
        <v>0</v>
      </c>
      <c r="AU54" s="178" t="str">
        <f>'DATA SISWA'!AU51</f>
        <v>C</v>
      </c>
      <c r="AV54" s="120">
        <f>IF(AU54=$AU$16,'DATA GURU'!$C$30,0)</f>
        <v>0</v>
      </c>
      <c r="AW54" s="178" t="str">
        <f>'DATA SISWA'!AW51</f>
        <v>B</v>
      </c>
      <c r="AX54" s="121">
        <f>IF(AW54=$AW$16,'DATA GURU'!$C$30,0)</f>
        <v>1.75</v>
      </c>
      <c r="AY54" s="178" t="str">
        <f>'DATA SISWA'!AY51</f>
        <v>C</v>
      </c>
      <c r="AZ54" s="120">
        <f>IF(AY54=$AY$16,'DATA GURU'!$C$30,0)</f>
        <v>1.75</v>
      </c>
      <c r="BA54" s="178" t="str">
        <f>'DATA SISWA'!BA51</f>
        <v>C</v>
      </c>
      <c r="BB54" s="121">
        <f>IF(BA54=$BA$16,'DATA GURU'!$C$30,0)</f>
        <v>1.75</v>
      </c>
      <c r="BC54" s="178" t="str">
        <f>'DATA SISWA'!BC51</f>
        <v>B</v>
      </c>
      <c r="BD54" s="120">
        <f>IF(BC54=$BC$16,'DATA GURU'!$C$30,0)</f>
        <v>1.75</v>
      </c>
      <c r="BE54" s="178" t="str">
        <f>'DATA SISWA'!BE51</f>
        <v>C</v>
      </c>
      <c r="BF54" s="121">
        <f>IF(BE54=$BE$16,'DATA GURU'!$C$30,0)</f>
        <v>1.75</v>
      </c>
      <c r="BG54" s="178" t="str">
        <f>'DATA SISWA'!BG51</f>
        <v>D</v>
      </c>
      <c r="BH54" s="120">
        <f>IF(BG54=$BG$16,'DATA GURU'!$C$30,0)</f>
        <v>1.75</v>
      </c>
      <c r="BI54" s="178" t="str">
        <f>'DATA SISWA'!BI51</f>
        <v>E</v>
      </c>
      <c r="BJ54" s="121">
        <f>IF(BI54=$BI$16,'DATA GURU'!$C$30,0)</f>
        <v>0</v>
      </c>
      <c r="BK54" s="178" t="str">
        <f>'DATA SISWA'!BK51</f>
        <v>D</v>
      </c>
      <c r="BL54" s="120">
        <f>IF(BK54=$BK$16,'DATA GURU'!$C$30,0)</f>
        <v>0</v>
      </c>
      <c r="BM54" s="178" t="str">
        <f>'DATA SISWA'!BM51</f>
        <v>B</v>
      </c>
      <c r="BN54" s="121">
        <f>IF(BM54=$BM$16,'DATA GURU'!$C$30,0)</f>
        <v>0</v>
      </c>
      <c r="BO54" s="178" t="str">
        <f>'DATA SISWA'!BO51</f>
        <v>B</v>
      </c>
      <c r="BP54" s="120">
        <f>IF(BO54=$BO$16,'DATA GURU'!$C$30,0)</f>
        <v>1.75</v>
      </c>
      <c r="BQ54" s="178" t="str">
        <f>'DATA SISWA'!BQ51</f>
        <v>E</v>
      </c>
      <c r="BR54" s="121">
        <f>IF(BQ54=$BQ$16,'DATA GURU'!$C$30,0)</f>
        <v>1.75</v>
      </c>
      <c r="BS54" s="178" t="str">
        <f>'DATA SISWA'!BS51</f>
        <v>E</v>
      </c>
      <c r="BT54" s="120">
        <f>IF(BS54=$BS$16,'DATA GURU'!$C$30,0)</f>
        <v>1.75</v>
      </c>
      <c r="BU54" s="178" t="str">
        <f>'DATA SISWA'!BU51</f>
        <v>B</v>
      </c>
      <c r="BV54" s="121">
        <f>IF(BU54=$BU$16,'DATA GURU'!$C$30,0)</f>
        <v>1.75</v>
      </c>
      <c r="BW54" s="178" t="str">
        <f>'DATA SISWA'!BW51</f>
        <v>A</v>
      </c>
      <c r="BX54" s="120">
        <f>IF(BW54=$BW$16,'DATA GURU'!$C$30,0)</f>
        <v>0</v>
      </c>
      <c r="BY54" s="178" t="str">
        <f>'DATA SISWA'!BY51</f>
        <v>E</v>
      </c>
      <c r="BZ54" s="121">
        <f>IF(BY54=$BY$16,'DATA GURU'!$C$30,0)</f>
        <v>0</v>
      </c>
      <c r="CA54" s="178" t="str">
        <f>'DATA SISWA'!CA51</f>
        <v>C</v>
      </c>
      <c r="CB54" s="120">
        <f>IF(CA54=$CA$16,'DATA GURU'!$C$30,0)</f>
        <v>1.75</v>
      </c>
      <c r="CC54" s="178" t="str">
        <f>'DATA SISWA'!CC51</f>
        <v>E</v>
      </c>
      <c r="CD54" s="121">
        <f>IF(CC54=$CC$16,'DATA GURU'!$C$30,0)</f>
        <v>0</v>
      </c>
      <c r="CE54" s="178" t="str">
        <f>'DATA SISWA'!CE51</f>
        <v>A</v>
      </c>
      <c r="CF54" s="120">
        <f>IF(CE54=$CE$16,'DATA GURU'!$C$30,0)</f>
        <v>0</v>
      </c>
      <c r="CG54" s="178" t="str">
        <f>'DATA SISWA'!CG51</f>
        <v>B</v>
      </c>
      <c r="CH54" s="121">
        <f>IF(CG54=$CG$16,'DATA GURU'!$C$30,0)</f>
        <v>1.75</v>
      </c>
      <c r="CI54" s="52">
        <f>'DATA SISWA'!CI51</f>
        <v>3</v>
      </c>
      <c r="CJ54" s="52">
        <f>'DATA SISWA'!CJ51</f>
        <v>3</v>
      </c>
      <c r="CK54" s="52">
        <f>'DATA SISWA'!CK51</f>
        <v>1</v>
      </c>
      <c r="CL54" s="52">
        <f>'DATA SISWA'!CL51</f>
        <v>1</v>
      </c>
      <c r="CM54" s="52">
        <f>'DATA SISWA'!CM51</f>
        <v>4</v>
      </c>
      <c r="CN54" s="63">
        <f>'DATA SISWA'!CN51</f>
        <v>20</v>
      </c>
      <c r="CO54" s="63">
        <f>'DATA SISWA'!CO51</f>
        <v>20</v>
      </c>
      <c r="CP54" s="63">
        <f>'DATA SISWA'!CP51</f>
        <v>12</v>
      </c>
      <c r="CQ54" s="38">
        <f>'DATA SISWA'!CQ51</f>
        <v>47</v>
      </c>
      <c r="CR54" s="39">
        <f t="shared" si="11"/>
        <v>47</v>
      </c>
      <c r="CS54" s="161" t="str">
        <f t="shared" si="7"/>
        <v>-</v>
      </c>
      <c r="CT54" s="161" t="str">
        <f t="shared" si="8"/>
        <v>v</v>
      </c>
      <c r="CU54" s="162" t="str">
        <f t="shared" si="9"/>
        <v>Remedial</v>
      </c>
      <c r="CX54" s="37">
        <v>37</v>
      </c>
      <c r="CY54" s="114" t="str">
        <f t="shared" si="10"/>
        <v>RAPNI SEPRIA</v>
      </c>
      <c r="CZ54" s="157" t="s">
        <v>44</v>
      </c>
      <c r="DA54" s="37" t="s">
        <v>45</v>
      </c>
      <c r="DB54" s="37" t="s">
        <v>46</v>
      </c>
      <c r="DC54" s="37" t="s">
        <v>47</v>
      </c>
    </row>
    <row r="55" spans="1:107" x14ac:dyDescent="0.25">
      <c r="A55" s="53">
        <v>37</v>
      </c>
      <c r="B55" s="110" t="str">
        <f>'DATA SISWA'!C52</f>
        <v>06-</v>
      </c>
      <c r="C55" s="77" t="str">
        <f>'DATA SISWA'!D52</f>
        <v>005-</v>
      </c>
      <c r="D55" s="77">
        <f>'DATA SISWA'!E52</f>
        <v>0</v>
      </c>
      <c r="E55" s="111">
        <f>'DATA SISWA'!F52</f>
        <v>0</v>
      </c>
      <c r="F55" s="62" t="str">
        <f>'DATA SISWA'!B52</f>
        <v>KEVIN CHRISTIAN</v>
      </c>
      <c r="G55" s="119" t="str">
        <f>'DATA SISWA'!G52</f>
        <v>A</v>
      </c>
      <c r="H55" s="120">
        <f>IF(G55=$G$16,'DATA GURU'!$C$30,0)</f>
        <v>1.75</v>
      </c>
      <c r="I55" s="119" t="str">
        <f>'DATA SISWA'!I52</f>
        <v>A</v>
      </c>
      <c r="J55" s="120">
        <f>IF(I55=$I$16,'DATA GURU'!$C$30,0)</f>
        <v>0</v>
      </c>
      <c r="K55" s="119" t="str">
        <f>'DATA SISWA'!K52</f>
        <v>E</v>
      </c>
      <c r="L55" s="120">
        <f>IF(K55=$K$16,'DATA GURU'!$C$30,0)</f>
        <v>0</v>
      </c>
      <c r="M55" s="119" t="str">
        <f>'DATA SISWA'!M52</f>
        <v>A</v>
      </c>
      <c r="N55" s="120">
        <f>IF(M55=$M$16,'DATA GURU'!$C$30,0)</f>
        <v>1.75</v>
      </c>
      <c r="O55" s="119" t="str">
        <f>'DATA SISWA'!O52</f>
        <v>E</v>
      </c>
      <c r="P55" s="120">
        <f>IF(O55=$O$16,'DATA GURU'!$C$30,0)</f>
        <v>0</v>
      </c>
      <c r="Q55" s="119" t="str">
        <f>'DATA SISWA'!Q52</f>
        <v>A</v>
      </c>
      <c r="R55" s="120">
        <f>IF(Q55=$Q$16,'DATA GURU'!$C$30,0)</f>
        <v>1.75</v>
      </c>
      <c r="S55" s="119" t="str">
        <f>'DATA SISWA'!S52</f>
        <v>E</v>
      </c>
      <c r="T55" s="120">
        <f>IF(S55=$S$16,'DATA GURU'!$C$30,0)</f>
        <v>0</v>
      </c>
      <c r="U55" s="119" t="str">
        <f>'DATA SISWA'!U52</f>
        <v>C</v>
      </c>
      <c r="V55" s="120">
        <f>IF(U55=$U$16,'DATA GURU'!$C$30,0)</f>
        <v>0</v>
      </c>
      <c r="W55" s="119" t="str">
        <f>'DATA SISWA'!W52</f>
        <v>A</v>
      </c>
      <c r="X55" s="120">
        <f>IF(W55=$W$16,'DATA GURU'!$C$30,0)</f>
        <v>0</v>
      </c>
      <c r="Y55" s="119" t="str">
        <f>'DATA SISWA'!Y52</f>
        <v>B</v>
      </c>
      <c r="Z55" s="120">
        <f>IF(Y55=$Y$16,'DATA GURU'!$C$30,0)</f>
        <v>0</v>
      </c>
      <c r="AA55" s="119" t="str">
        <f>'DATA SISWA'!AA52</f>
        <v>E</v>
      </c>
      <c r="AB55" s="120">
        <f>IF(AA55=$AA$16,'DATA GURU'!$C$30,0)</f>
        <v>1.75</v>
      </c>
      <c r="AC55" s="178" t="str">
        <f>'DATA SISWA'!AC52</f>
        <v>A</v>
      </c>
      <c r="AD55" s="121">
        <f>IF(AC55=$AC$16,'DATA GURU'!$C$30,0)</f>
        <v>1.75</v>
      </c>
      <c r="AE55" s="178" t="str">
        <f>'DATA SISWA'!AE52</f>
        <v>A</v>
      </c>
      <c r="AF55" s="120">
        <f>IF(AE55=$AE$16,'DATA GURU'!$C$30,0)</f>
        <v>0</v>
      </c>
      <c r="AG55" s="178" t="str">
        <f>'DATA SISWA'!AG52</f>
        <v>A</v>
      </c>
      <c r="AH55" s="121">
        <f>IF(AG55=$AG$16,'DATA GURU'!$C$30,0)</f>
        <v>1.75</v>
      </c>
      <c r="AI55" s="178" t="str">
        <f>'DATA SISWA'!AI52</f>
        <v>D</v>
      </c>
      <c r="AJ55" s="120">
        <f>IF(AI55=$AI$16,'DATA GURU'!$C$30,0)</f>
        <v>1.75</v>
      </c>
      <c r="AK55" s="178" t="str">
        <f>'DATA SISWA'!AK52</f>
        <v>E</v>
      </c>
      <c r="AL55" s="121">
        <f>IF(AK55=$AK$16,'DATA GURU'!$C$30,0)</f>
        <v>0</v>
      </c>
      <c r="AM55" s="178" t="str">
        <f>'DATA SISWA'!AM52</f>
        <v>E</v>
      </c>
      <c r="AN55" s="120">
        <f>IF(AM55=$AM$16,'DATA GURU'!$C$30,0)</f>
        <v>0</v>
      </c>
      <c r="AO55" s="178" t="str">
        <f>'DATA SISWA'!AO52</f>
        <v>C</v>
      </c>
      <c r="AP55" s="121">
        <f>IF(AO55=$AO$16,'DATA GURU'!$C$30,0)</f>
        <v>0</v>
      </c>
      <c r="AQ55" s="178" t="str">
        <f>'DATA SISWA'!AQ52</f>
        <v>B</v>
      </c>
      <c r="AR55" s="120">
        <f>IF(AQ55=$AQ$16,'DATA GURU'!$C$30,0)</f>
        <v>1.75</v>
      </c>
      <c r="AS55" s="178" t="str">
        <f>'DATA SISWA'!AS52</f>
        <v>B</v>
      </c>
      <c r="AT55" s="121">
        <f>IF(AS55=$AS$16,'DATA GURU'!$C$30,0)</f>
        <v>1.75</v>
      </c>
      <c r="AU55" s="178" t="str">
        <f>'DATA SISWA'!AU52</f>
        <v>B</v>
      </c>
      <c r="AV55" s="120">
        <f>IF(AU55=$AU$16,'DATA GURU'!$C$30,0)</f>
        <v>1.75</v>
      </c>
      <c r="AW55" s="178" t="str">
        <f>'DATA SISWA'!AW52</f>
        <v>C</v>
      </c>
      <c r="AX55" s="121">
        <f>IF(AW55=$AW$16,'DATA GURU'!$C$30,0)</f>
        <v>0</v>
      </c>
      <c r="AY55" s="178" t="str">
        <f>'DATA SISWA'!AY52</f>
        <v>C</v>
      </c>
      <c r="AZ55" s="120">
        <f>IF(AY55=$AY$16,'DATA GURU'!$C$30,0)</f>
        <v>1.75</v>
      </c>
      <c r="BA55" s="178" t="str">
        <f>'DATA SISWA'!BA52</f>
        <v>C</v>
      </c>
      <c r="BB55" s="121">
        <f>IF(BA55=$BA$16,'DATA GURU'!$C$30,0)</f>
        <v>1.75</v>
      </c>
      <c r="BC55" s="178" t="str">
        <f>'DATA SISWA'!BC52</f>
        <v>B</v>
      </c>
      <c r="BD55" s="120">
        <f>IF(BC55=$BC$16,'DATA GURU'!$C$30,0)</f>
        <v>1.75</v>
      </c>
      <c r="BE55" s="178" t="str">
        <f>'DATA SISWA'!BE52</f>
        <v>B</v>
      </c>
      <c r="BF55" s="121">
        <f>IF(BE55=$BE$16,'DATA GURU'!$C$30,0)</f>
        <v>0</v>
      </c>
      <c r="BG55" s="178" t="str">
        <f>'DATA SISWA'!BG52</f>
        <v>D</v>
      </c>
      <c r="BH55" s="120">
        <f>IF(BG55=$BG$16,'DATA GURU'!$C$30,0)</f>
        <v>1.75</v>
      </c>
      <c r="BI55" s="178" t="str">
        <f>'DATA SISWA'!BI52</f>
        <v>C</v>
      </c>
      <c r="BJ55" s="121">
        <f>IF(BI55=$BI$16,'DATA GURU'!$C$30,0)</f>
        <v>0</v>
      </c>
      <c r="BK55" s="178" t="str">
        <f>'DATA SISWA'!BK52</f>
        <v>A</v>
      </c>
      <c r="BL55" s="120">
        <f>IF(BK55=$BK$16,'DATA GURU'!$C$30,0)</f>
        <v>0</v>
      </c>
      <c r="BM55" s="178" t="str">
        <f>'DATA SISWA'!BM52</f>
        <v>C</v>
      </c>
      <c r="BN55" s="121">
        <f>IF(BM55=$BM$16,'DATA GURU'!$C$30,0)</f>
        <v>1.75</v>
      </c>
      <c r="BO55" s="178" t="str">
        <f>'DATA SISWA'!BO52</f>
        <v>B</v>
      </c>
      <c r="BP55" s="120">
        <f>IF(BO55=$BO$16,'DATA GURU'!$C$30,0)</f>
        <v>1.75</v>
      </c>
      <c r="BQ55" s="178" t="str">
        <f>'DATA SISWA'!BQ52</f>
        <v>E</v>
      </c>
      <c r="BR55" s="121">
        <f>IF(BQ55=$BQ$16,'DATA GURU'!$C$30,0)</f>
        <v>1.75</v>
      </c>
      <c r="BS55" s="178" t="str">
        <f>'DATA SISWA'!BS52</f>
        <v>E</v>
      </c>
      <c r="BT55" s="120">
        <f>IF(BS55=$BS$16,'DATA GURU'!$C$30,0)</f>
        <v>1.75</v>
      </c>
      <c r="BU55" s="178" t="str">
        <f>'DATA SISWA'!BU52</f>
        <v>C</v>
      </c>
      <c r="BV55" s="121">
        <f>IF(BU55=$BU$16,'DATA GURU'!$C$30,0)</f>
        <v>0</v>
      </c>
      <c r="BW55" s="178" t="str">
        <f>'DATA SISWA'!BW52</f>
        <v>E</v>
      </c>
      <c r="BX55" s="120">
        <f>IF(BW55=$BW$16,'DATA GURU'!$C$30,0)</f>
        <v>0</v>
      </c>
      <c r="BY55" s="178" t="str">
        <f>'DATA SISWA'!BY52</f>
        <v>A</v>
      </c>
      <c r="BZ55" s="121">
        <f>IF(BY55=$BY$16,'DATA GURU'!$C$30,0)</f>
        <v>1.75</v>
      </c>
      <c r="CA55" s="178" t="str">
        <f>'DATA SISWA'!CA52</f>
        <v>C</v>
      </c>
      <c r="CB55" s="120">
        <f>IF(CA55=$CA$16,'DATA GURU'!$C$30,0)</f>
        <v>1.75</v>
      </c>
      <c r="CC55" s="178" t="str">
        <f>'DATA SISWA'!CC52</f>
        <v>E</v>
      </c>
      <c r="CD55" s="121">
        <f>IF(CC55=$CC$16,'DATA GURU'!$C$30,0)</f>
        <v>0</v>
      </c>
      <c r="CE55" s="178" t="str">
        <f>'DATA SISWA'!CE52</f>
        <v>B</v>
      </c>
      <c r="CF55" s="120">
        <f>IF(CE55=$CE$16,'DATA GURU'!$C$30,0)</f>
        <v>1.75</v>
      </c>
      <c r="CG55" s="178" t="str">
        <f>'DATA SISWA'!CG52</f>
        <v>C</v>
      </c>
      <c r="CH55" s="121">
        <f>IF(CG55=$CG$16,'DATA GURU'!$C$30,0)</f>
        <v>0</v>
      </c>
      <c r="CI55" s="52">
        <f>'DATA SISWA'!CI52</f>
        <v>2</v>
      </c>
      <c r="CJ55" s="52">
        <f>'DATA SISWA'!CJ52</f>
        <v>3</v>
      </c>
      <c r="CK55" s="52">
        <f>'DATA SISWA'!CK52</f>
        <v>3</v>
      </c>
      <c r="CL55" s="52">
        <f>'DATA SISWA'!CL52</f>
        <v>1</v>
      </c>
      <c r="CM55" s="52">
        <f>'DATA SISWA'!CM52</f>
        <v>5</v>
      </c>
      <c r="CN55" s="63">
        <f>'DATA SISWA'!CN52</f>
        <v>21</v>
      </c>
      <c r="CO55" s="63">
        <f>'DATA SISWA'!CO52</f>
        <v>19</v>
      </c>
      <c r="CP55" s="63">
        <f>'DATA SISWA'!CP52</f>
        <v>14</v>
      </c>
      <c r="CQ55" s="38">
        <f>'DATA SISWA'!CQ52</f>
        <v>50.75</v>
      </c>
      <c r="CR55" s="39">
        <f t="shared" si="11"/>
        <v>50.749999999999993</v>
      </c>
      <c r="CS55" s="161" t="str">
        <f t="shared" si="7"/>
        <v>-</v>
      </c>
      <c r="CT55" s="161" t="str">
        <f t="shared" si="8"/>
        <v>v</v>
      </c>
      <c r="CU55" s="162" t="str">
        <f t="shared" si="9"/>
        <v>Remedial</v>
      </c>
      <c r="CX55" s="37">
        <v>38</v>
      </c>
      <c r="CY55" s="114" t="str">
        <f t="shared" si="10"/>
        <v>RUDY</v>
      </c>
      <c r="CZ55" s="157" t="s">
        <v>44</v>
      </c>
      <c r="DA55" s="37" t="s">
        <v>45</v>
      </c>
      <c r="DB55" s="37" t="s">
        <v>46</v>
      </c>
      <c r="DC55" s="37" t="s">
        <v>47</v>
      </c>
    </row>
    <row r="56" spans="1:107" x14ac:dyDescent="0.25">
      <c r="A56" s="54">
        <v>38</v>
      </c>
      <c r="B56" s="110" t="str">
        <f>'DATA SISWA'!C53</f>
        <v>06-</v>
      </c>
      <c r="C56" s="77" t="str">
        <f>'DATA SISWA'!D53</f>
        <v>005-</v>
      </c>
      <c r="D56" s="77">
        <f>'DATA SISWA'!E53</f>
        <v>0</v>
      </c>
      <c r="E56" s="111">
        <f>'DATA SISWA'!F53</f>
        <v>0</v>
      </c>
      <c r="F56" s="62" t="str">
        <f>'DATA SISWA'!B53</f>
        <v>M. DIKI AMRULLAH</v>
      </c>
      <c r="G56" s="119" t="str">
        <f>'DATA SISWA'!G53</f>
        <v>A</v>
      </c>
      <c r="H56" s="120">
        <f>IF(G56=$G$16,'DATA GURU'!$C$30,0)</f>
        <v>1.75</v>
      </c>
      <c r="I56" s="119" t="str">
        <f>'DATA SISWA'!I53</f>
        <v>A</v>
      </c>
      <c r="J56" s="120">
        <f>IF(I56=$I$16,'DATA GURU'!$C$30,0)</f>
        <v>0</v>
      </c>
      <c r="K56" s="119" t="str">
        <f>'DATA SISWA'!K53</f>
        <v>D</v>
      </c>
      <c r="L56" s="120">
        <f>IF(K56=$K$16,'DATA GURU'!$C$30,0)</f>
        <v>0</v>
      </c>
      <c r="M56" s="119" t="str">
        <f>'DATA SISWA'!M53</f>
        <v>C</v>
      </c>
      <c r="N56" s="120">
        <f>IF(M56=$M$16,'DATA GURU'!$C$30,0)</f>
        <v>0</v>
      </c>
      <c r="O56" s="119" t="str">
        <f>'DATA SISWA'!O53</f>
        <v>C</v>
      </c>
      <c r="P56" s="120">
        <f>IF(O56=$O$16,'DATA GURU'!$C$30,0)</f>
        <v>0</v>
      </c>
      <c r="Q56" s="119" t="str">
        <f>'DATA SISWA'!Q53</f>
        <v>E</v>
      </c>
      <c r="R56" s="120">
        <f>IF(Q56=$Q$16,'DATA GURU'!$C$30,0)</f>
        <v>0</v>
      </c>
      <c r="S56" s="119" t="str">
        <f>'DATA SISWA'!S53</f>
        <v>B</v>
      </c>
      <c r="T56" s="120">
        <f>IF(S56=$S$16,'DATA GURU'!$C$30,0)</f>
        <v>0</v>
      </c>
      <c r="U56" s="119" t="str">
        <f>'DATA SISWA'!U53</f>
        <v>A</v>
      </c>
      <c r="V56" s="120">
        <f>IF(U56=$U$16,'DATA GURU'!$C$30,0)</f>
        <v>0</v>
      </c>
      <c r="W56" s="119" t="str">
        <f>'DATA SISWA'!W53</f>
        <v>A</v>
      </c>
      <c r="X56" s="120">
        <f>IF(W56=$W$16,'DATA GURU'!$C$30,0)</f>
        <v>0</v>
      </c>
      <c r="Y56" s="119" t="str">
        <f>'DATA SISWA'!Y53</f>
        <v>B</v>
      </c>
      <c r="Z56" s="120">
        <f>IF(Y56=$Y$16,'DATA GURU'!$C$30,0)</f>
        <v>0</v>
      </c>
      <c r="AA56" s="119" t="str">
        <f>'DATA SISWA'!AA53</f>
        <v>E</v>
      </c>
      <c r="AB56" s="120">
        <f>IF(AA56=$AA$16,'DATA GURU'!$C$30,0)</f>
        <v>1.75</v>
      </c>
      <c r="AC56" s="178" t="str">
        <f>'DATA SISWA'!AC53</f>
        <v>C</v>
      </c>
      <c r="AD56" s="121">
        <f>IF(AC56=$AC$16,'DATA GURU'!$C$30,0)</f>
        <v>0</v>
      </c>
      <c r="AE56" s="178" t="str">
        <f>'DATA SISWA'!AE53</f>
        <v>E</v>
      </c>
      <c r="AF56" s="120">
        <f>IF(AE56=$AE$16,'DATA GURU'!$C$30,0)</f>
        <v>0</v>
      </c>
      <c r="AG56" s="178" t="str">
        <f>'DATA SISWA'!AG53</f>
        <v>A</v>
      </c>
      <c r="AH56" s="121">
        <f>IF(AG56=$AG$16,'DATA GURU'!$C$30,0)</f>
        <v>1.75</v>
      </c>
      <c r="AI56" s="178" t="str">
        <f>'DATA SISWA'!AI53</f>
        <v>D</v>
      </c>
      <c r="AJ56" s="120">
        <f>IF(AI56=$AI$16,'DATA GURU'!$C$30,0)</f>
        <v>1.75</v>
      </c>
      <c r="AK56" s="178" t="str">
        <f>'DATA SISWA'!AK53</f>
        <v>A</v>
      </c>
      <c r="AL56" s="121">
        <f>IF(AK56=$AK$16,'DATA GURU'!$C$30,0)</f>
        <v>0</v>
      </c>
      <c r="AM56" s="178" t="str">
        <f>'DATA SISWA'!AM53</f>
        <v>B</v>
      </c>
      <c r="AN56" s="120">
        <f>IF(AM56=$AM$16,'DATA GURU'!$C$30,0)</f>
        <v>1.75</v>
      </c>
      <c r="AO56" s="178" t="str">
        <f>'DATA SISWA'!AO53</f>
        <v>B</v>
      </c>
      <c r="AP56" s="121">
        <f>IF(AO56=$AO$16,'DATA GURU'!$C$30,0)</f>
        <v>0</v>
      </c>
      <c r="AQ56" s="178" t="str">
        <f>'DATA SISWA'!AQ53</f>
        <v>B</v>
      </c>
      <c r="AR56" s="120">
        <f>IF(AQ56=$AQ$16,'DATA GURU'!$C$30,0)</f>
        <v>1.75</v>
      </c>
      <c r="AS56" s="178" t="str">
        <f>'DATA SISWA'!AS53</f>
        <v>D</v>
      </c>
      <c r="AT56" s="121">
        <f>IF(AS56=$AS$16,'DATA GURU'!$C$30,0)</f>
        <v>0</v>
      </c>
      <c r="AU56" s="178" t="str">
        <f>'DATA SISWA'!AU53</f>
        <v>A</v>
      </c>
      <c r="AV56" s="120">
        <f>IF(AU56=$AU$16,'DATA GURU'!$C$30,0)</f>
        <v>0</v>
      </c>
      <c r="AW56" s="178" t="str">
        <f>'DATA SISWA'!AW53</f>
        <v>B</v>
      </c>
      <c r="AX56" s="121">
        <f>IF(AW56=$AW$16,'DATA GURU'!$C$30,0)</f>
        <v>1.75</v>
      </c>
      <c r="AY56" s="178" t="str">
        <f>'DATA SISWA'!AY53</f>
        <v>C</v>
      </c>
      <c r="AZ56" s="120">
        <f>IF(AY56=$AY$16,'DATA GURU'!$C$30,0)</f>
        <v>1.75</v>
      </c>
      <c r="BA56" s="178" t="str">
        <f>'DATA SISWA'!BA53</f>
        <v>C</v>
      </c>
      <c r="BB56" s="121">
        <f>IF(BA56=$BA$16,'DATA GURU'!$C$30,0)</f>
        <v>1.75</v>
      </c>
      <c r="BC56" s="178" t="str">
        <f>'DATA SISWA'!BC53</f>
        <v>B</v>
      </c>
      <c r="BD56" s="120">
        <f>IF(BC56=$BC$16,'DATA GURU'!$C$30,0)</f>
        <v>1.75</v>
      </c>
      <c r="BE56" s="178" t="str">
        <f>'DATA SISWA'!BE53</f>
        <v>C</v>
      </c>
      <c r="BF56" s="121">
        <f>IF(BE56=$BE$16,'DATA GURU'!$C$30,0)</f>
        <v>1.75</v>
      </c>
      <c r="BG56" s="178" t="str">
        <f>'DATA SISWA'!BG53</f>
        <v>D</v>
      </c>
      <c r="BH56" s="120">
        <f>IF(BG56=$BG$16,'DATA GURU'!$C$30,0)</f>
        <v>1.75</v>
      </c>
      <c r="BI56" s="178" t="str">
        <f>'DATA SISWA'!BI53</f>
        <v>E</v>
      </c>
      <c r="BJ56" s="121">
        <f>IF(BI56=$BI$16,'DATA GURU'!$C$30,0)</f>
        <v>0</v>
      </c>
      <c r="BK56" s="178" t="str">
        <f>'DATA SISWA'!BK53</f>
        <v>D</v>
      </c>
      <c r="BL56" s="120">
        <f>IF(BK56=$BK$16,'DATA GURU'!$C$30,0)</f>
        <v>0</v>
      </c>
      <c r="BM56" s="178" t="str">
        <f>'DATA SISWA'!BM53</f>
        <v>C</v>
      </c>
      <c r="BN56" s="121">
        <f>IF(BM56=$BM$16,'DATA GURU'!$C$30,0)</f>
        <v>1.75</v>
      </c>
      <c r="BO56" s="178" t="str">
        <f>'DATA SISWA'!BO53</f>
        <v>B</v>
      </c>
      <c r="BP56" s="120">
        <f>IF(BO56=$BO$16,'DATA GURU'!$C$30,0)</f>
        <v>1.75</v>
      </c>
      <c r="BQ56" s="178" t="str">
        <f>'DATA SISWA'!BQ53</f>
        <v>E</v>
      </c>
      <c r="BR56" s="121">
        <f>IF(BQ56=$BQ$16,'DATA GURU'!$C$30,0)</f>
        <v>1.75</v>
      </c>
      <c r="BS56" s="178" t="str">
        <f>'DATA SISWA'!BS53</f>
        <v>E</v>
      </c>
      <c r="BT56" s="120">
        <f>IF(BS56=$BS$16,'DATA GURU'!$C$30,0)</f>
        <v>1.75</v>
      </c>
      <c r="BU56" s="178" t="str">
        <f>'DATA SISWA'!BU53</f>
        <v>D</v>
      </c>
      <c r="BV56" s="121">
        <f>IF(BU56=$BU$16,'DATA GURU'!$C$30,0)</f>
        <v>0</v>
      </c>
      <c r="BW56" s="178" t="str">
        <f>'DATA SISWA'!BW53</f>
        <v>D</v>
      </c>
      <c r="BX56" s="120">
        <f>IF(BW56=$BW$16,'DATA GURU'!$C$30,0)</f>
        <v>1.75</v>
      </c>
      <c r="BY56" s="178" t="str">
        <f>'DATA SISWA'!BY53</f>
        <v>A</v>
      </c>
      <c r="BZ56" s="121">
        <f>IF(BY56=$BY$16,'DATA GURU'!$C$30,0)</f>
        <v>1.75</v>
      </c>
      <c r="CA56" s="178" t="str">
        <f>'DATA SISWA'!CA53</f>
        <v>C</v>
      </c>
      <c r="CB56" s="120">
        <f>IF(CA56=$CA$16,'DATA GURU'!$C$30,0)</f>
        <v>1.75</v>
      </c>
      <c r="CC56" s="178" t="str">
        <f>'DATA SISWA'!CC53</f>
        <v>C</v>
      </c>
      <c r="CD56" s="121">
        <f>IF(CC56=$CC$16,'DATA GURU'!$C$30,0)</f>
        <v>0</v>
      </c>
      <c r="CE56" s="178" t="str">
        <f>'DATA SISWA'!CE53</f>
        <v>B</v>
      </c>
      <c r="CF56" s="120">
        <f>IF(CE56=$CE$16,'DATA GURU'!$C$30,0)</f>
        <v>1.75</v>
      </c>
      <c r="CG56" s="178" t="str">
        <f>'DATA SISWA'!CG53</f>
        <v>A</v>
      </c>
      <c r="CH56" s="121">
        <f>IF(CG56=$CG$16,'DATA GURU'!$C$30,0)</f>
        <v>0</v>
      </c>
      <c r="CI56" s="52">
        <f>'DATA SISWA'!CI53</f>
        <v>3</v>
      </c>
      <c r="CJ56" s="52">
        <f>'DATA SISWA'!CJ53</f>
        <v>4</v>
      </c>
      <c r="CK56" s="52">
        <f>'DATA SISWA'!CK53</f>
        <v>2</v>
      </c>
      <c r="CL56" s="52">
        <f>'DATA SISWA'!CL53</f>
        <v>1</v>
      </c>
      <c r="CM56" s="52">
        <f>'DATA SISWA'!CM53</f>
        <v>4</v>
      </c>
      <c r="CN56" s="63">
        <f>'DATA SISWA'!CN53</f>
        <v>20</v>
      </c>
      <c r="CO56" s="63">
        <f>'DATA SISWA'!CO53</f>
        <v>20</v>
      </c>
      <c r="CP56" s="63">
        <f>'DATA SISWA'!CP53</f>
        <v>14</v>
      </c>
      <c r="CQ56" s="38">
        <f>'DATA SISWA'!CQ53</f>
        <v>49</v>
      </c>
      <c r="CR56" s="39">
        <f t="shared" si="11"/>
        <v>49</v>
      </c>
      <c r="CS56" s="161" t="str">
        <f t="shared" si="7"/>
        <v>-</v>
      </c>
      <c r="CT56" s="161" t="str">
        <f t="shared" si="8"/>
        <v>v</v>
      </c>
      <c r="CU56" s="162" t="str">
        <f t="shared" si="9"/>
        <v>Remedial</v>
      </c>
      <c r="CX56" s="37">
        <v>39</v>
      </c>
      <c r="CY56" s="114" t="str">
        <f t="shared" si="10"/>
        <v>SANIA</v>
      </c>
      <c r="CZ56" s="157" t="s">
        <v>44</v>
      </c>
      <c r="DA56" s="37" t="s">
        <v>45</v>
      </c>
      <c r="DB56" s="37" t="s">
        <v>46</v>
      </c>
      <c r="DC56" s="37" t="s">
        <v>47</v>
      </c>
    </row>
    <row r="57" spans="1:107" x14ac:dyDescent="0.25">
      <c r="A57" s="53">
        <v>39</v>
      </c>
      <c r="B57" s="110" t="str">
        <f>'DATA SISWA'!C54</f>
        <v>06-</v>
      </c>
      <c r="C57" s="77" t="str">
        <f>'DATA SISWA'!D54</f>
        <v>005-</v>
      </c>
      <c r="D57" s="77">
        <f>'DATA SISWA'!E54</f>
        <v>0</v>
      </c>
      <c r="E57" s="111">
        <f>'DATA SISWA'!F54</f>
        <v>0</v>
      </c>
      <c r="F57" s="62" t="str">
        <f>'DATA SISWA'!B54</f>
        <v>M. RINALDI PRATAMA</v>
      </c>
      <c r="G57" s="119" t="str">
        <f>'DATA SISWA'!G54</f>
        <v>X</v>
      </c>
      <c r="H57" s="120">
        <f>IF(G57=$G$16,'DATA GURU'!$C$30,0)</f>
        <v>0</v>
      </c>
      <c r="I57" s="119" t="str">
        <f>'DATA SISWA'!I54</f>
        <v>E</v>
      </c>
      <c r="J57" s="120">
        <f>IF(I57=$I$16,'DATA GURU'!$C$30,0)</f>
        <v>1.75</v>
      </c>
      <c r="K57" s="119" t="str">
        <f>'DATA SISWA'!K54</f>
        <v>E</v>
      </c>
      <c r="L57" s="120">
        <f>IF(K57=$K$16,'DATA GURU'!$C$30,0)</f>
        <v>0</v>
      </c>
      <c r="M57" s="119" t="str">
        <f>'DATA SISWA'!M54</f>
        <v>A</v>
      </c>
      <c r="N57" s="120">
        <f>IF(M57=$M$16,'DATA GURU'!$C$30,0)</f>
        <v>1.75</v>
      </c>
      <c r="O57" s="119" t="str">
        <f>'DATA SISWA'!O54</f>
        <v>A</v>
      </c>
      <c r="P57" s="120">
        <f>IF(O57=$O$16,'DATA GURU'!$C$30,0)</f>
        <v>0</v>
      </c>
      <c r="Q57" s="119" t="str">
        <f>'DATA SISWA'!Q54</f>
        <v>B</v>
      </c>
      <c r="R57" s="120">
        <f>IF(Q57=$Q$16,'DATA GURU'!$C$30,0)</f>
        <v>0</v>
      </c>
      <c r="S57" s="119" t="str">
        <f>'DATA SISWA'!S54</f>
        <v>B</v>
      </c>
      <c r="T57" s="120">
        <f>IF(S57=$S$16,'DATA GURU'!$C$30,0)</f>
        <v>0</v>
      </c>
      <c r="U57" s="119" t="str">
        <f>'DATA SISWA'!U54</f>
        <v>B</v>
      </c>
      <c r="V57" s="120">
        <f>IF(U57=$U$16,'DATA GURU'!$C$30,0)</f>
        <v>0</v>
      </c>
      <c r="W57" s="119" t="str">
        <f>'DATA SISWA'!W54</f>
        <v>A</v>
      </c>
      <c r="X57" s="120">
        <f>IF(W57=$W$16,'DATA GURU'!$C$30,0)</f>
        <v>0</v>
      </c>
      <c r="Y57" s="119" t="str">
        <f>'DATA SISWA'!Y54</f>
        <v>E</v>
      </c>
      <c r="Z57" s="120">
        <f>IF(Y57=$Y$16,'DATA GURU'!$C$30,0)</f>
        <v>0</v>
      </c>
      <c r="AA57" s="119" t="str">
        <f>'DATA SISWA'!AA54</f>
        <v>E</v>
      </c>
      <c r="AB57" s="120">
        <f>IF(AA57=$AA$16,'DATA GURU'!$C$30,0)</f>
        <v>1.75</v>
      </c>
      <c r="AC57" s="178" t="str">
        <f>'DATA SISWA'!AC54</f>
        <v>A</v>
      </c>
      <c r="AD57" s="121">
        <f>IF(AC57=$AC$16,'DATA GURU'!$C$30,0)</f>
        <v>1.75</v>
      </c>
      <c r="AE57" s="178" t="str">
        <f>'DATA SISWA'!AE54</f>
        <v>A</v>
      </c>
      <c r="AF57" s="120">
        <f>IF(AE57=$AE$16,'DATA GURU'!$C$30,0)</f>
        <v>0</v>
      </c>
      <c r="AG57" s="178" t="str">
        <f>'DATA SISWA'!AG54</f>
        <v>A</v>
      </c>
      <c r="AH57" s="121">
        <f>IF(AG57=$AG$16,'DATA GURU'!$C$30,0)</f>
        <v>1.75</v>
      </c>
      <c r="AI57" s="178" t="str">
        <f>'DATA SISWA'!AI54</f>
        <v>A</v>
      </c>
      <c r="AJ57" s="120">
        <f>IF(AI57=$AI$16,'DATA GURU'!$C$30,0)</f>
        <v>0</v>
      </c>
      <c r="AK57" s="178" t="str">
        <f>'DATA SISWA'!AK54</f>
        <v>C</v>
      </c>
      <c r="AL57" s="121">
        <f>IF(AK57=$AK$16,'DATA GURU'!$C$30,0)</f>
        <v>1.75</v>
      </c>
      <c r="AM57" s="178" t="str">
        <f>'DATA SISWA'!AM54</f>
        <v>B</v>
      </c>
      <c r="AN57" s="120">
        <f>IF(AM57=$AM$16,'DATA GURU'!$C$30,0)</f>
        <v>1.75</v>
      </c>
      <c r="AO57" s="178" t="str">
        <f>'DATA SISWA'!AO54</f>
        <v>A</v>
      </c>
      <c r="AP57" s="121">
        <f>IF(AO57=$AO$16,'DATA GURU'!$C$30,0)</f>
        <v>0</v>
      </c>
      <c r="AQ57" s="178" t="str">
        <f>'DATA SISWA'!AQ54</f>
        <v>B</v>
      </c>
      <c r="AR57" s="120">
        <f>IF(AQ57=$AQ$16,'DATA GURU'!$C$30,0)</f>
        <v>1.75</v>
      </c>
      <c r="AS57" s="178" t="str">
        <f>'DATA SISWA'!AS54</f>
        <v>B</v>
      </c>
      <c r="AT57" s="121">
        <f>IF(AS57=$AS$16,'DATA GURU'!$C$30,0)</f>
        <v>1.75</v>
      </c>
      <c r="AU57" s="178" t="str">
        <f>'DATA SISWA'!AU54</f>
        <v>B</v>
      </c>
      <c r="AV57" s="120">
        <f>IF(AU57=$AU$16,'DATA GURU'!$C$30,0)</f>
        <v>1.75</v>
      </c>
      <c r="AW57" s="178" t="str">
        <f>'DATA SISWA'!AW54</f>
        <v>B</v>
      </c>
      <c r="AX57" s="121">
        <f>IF(AW57=$AW$16,'DATA GURU'!$C$30,0)</f>
        <v>1.75</v>
      </c>
      <c r="AY57" s="178" t="str">
        <f>'DATA SISWA'!AY54</f>
        <v>C</v>
      </c>
      <c r="AZ57" s="120">
        <f>IF(AY57=$AY$16,'DATA GURU'!$C$30,0)</f>
        <v>1.75</v>
      </c>
      <c r="BA57" s="178" t="str">
        <f>'DATA SISWA'!BA54</f>
        <v>C</v>
      </c>
      <c r="BB57" s="121">
        <f>IF(BA57=$BA$16,'DATA GURU'!$C$30,0)</f>
        <v>1.75</v>
      </c>
      <c r="BC57" s="178" t="str">
        <f>'DATA SISWA'!BC54</f>
        <v>B</v>
      </c>
      <c r="BD57" s="120">
        <f>IF(BC57=$BC$16,'DATA GURU'!$C$30,0)</f>
        <v>1.75</v>
      </c>
      <c r="BE57" s="178" t="str">
        <f>'DATA SISWA'!BE54</f>
        <v>C</v>
      </c>
      <c r="BF57" s="121">
        <f>IF(BE57=$BE$16,'DATA GURU'!$C$30,0)</f>
        <v>1.75</v>
      </c>
      <c r="BG57" s="178" t="str">
        <f>'DATA SISWA'!BG54</f>
        <v>D</v>
      </c>
      <c r="BH57" s="120">
        <f>IF(BG57=$BG$16,'DATA GURU'!$C$30,0)</f>
        <v>1.75</v>
      </c>
      <c r="BI57" s="178" t="str">
        <f>'DATA SISWA'!BI54</f>
        <v>B</v>
      </c>
      <c r="BJ57" s="121">
        <f>IF(BI57=$BI$16,'DATA GURU'!$C$30,0)</f>
        <v>0</v>
      </c>
      <c r="BK57" s="178" t="str">
        <f>'DATA SISWA'!BK54</f>
        <v>B</v>
      </c>
      <c r="BL57" s="120">
        <f>IF(BK57=$BK$16,'DATA GURU'!$C$30,0)</f>
        <v>0</v>
      </c>
      <c r="BM57" s="178" t="str">
        <f>'DATA SISWA'!BM54</f>
        <v>C</v>
      </c>
      <c r="BN57" s="121">
        <f>IF(BM57=$BM$16,'DATA GURU'!$C$30,0)</f>
        <v>1.75</v>
      </c>
      <c r="BO57" s="178" t="str">
        <f>'DATA SISWA'!BO54</f>
        <v>E</v>
      </c>
      <c r="BP57" s="120">
        <f>IF(BO57=$BO$16,'DATA GURU'!$C$30,0)</f>
        <v>0</v>
      </c>
      <c r="BQ57" s="178" t="str">
        <f>'DATA SISWA'!BQ54</f>
        <v>E</v>
      </c>
      <c r="BR57" s="121">
        <f>IF(BQ57=$BQ$16,'DATA GURU'!$C$30,0)</f>
        <v>1.75</v>
      </c>
      <c r="BS57" s="178" t="str">
        <f>'DATA SISWA'!BS54</f>
        <v>E</v>
      </c>
      <c r="BT57" s="120">
        <f>IF(BS57=$BS$16,'DATA GURU'!$C$30,0)</f>
        <v>1.75</v>
      </c>
      <c r="BU57" s="178" t="str">
        <f>'DATA SISWA'!BU54</f>
        <v>B</v>
      </c>
      <c r="BV57" s="121">
        <f>IF(BU57=$BU$16,'DATA GURU'!$C$30,0)</f>
        <v>1.75</v>
      </c>
      <c r="BW57" s="178" t="str">
        <f>'DATA SISWA'!BW54</f>
        <v>E</v>
      </c>
      <c r="BX57" s="120">
        <f>IF(BW57=$BW$16,'DATA GURU'!$C$30,0)</f>
        <v>0</v>
      </c>
      <c r="BY57" s="178" t="str">
        <f>'DATA SISWA'!BY54</f>
        <v>A</v>
      </c>
      <c r="BZ57" s="121">
        <f>IF(BY57=$BY$16,'DATA GURU'!$C$30,0)</f>
        <v>1.75</v>
      </c>
      <c r="CA57" s="178" t="str">
        <f>'DATA SISWA'!CA54</f>
        <v>B</v>
      </c>
      <c r="CB57" s="120">
        <f>IF(CA57=$CA$16,'DATA GURU'!$C$30,0)</f>
        <v>0</v>
      </c>
      <c r="CC57" s="178" t="str">
        <f>'DATA SISWA'!CC54</f>
        <v>C</v>
      </c>
      <c r="CD57" s="121">
        <f>IF(CC57=$CC$16,'DATA GURU'!$C$30,0)</f>
        <v>0</v>
      </c>
      <c r="CE57" s="178" t="str">
        <f>'DATA SISWA'!CE54</f>
        <v>X</v>
      </c>
      <c r="CF57" s="120">
        <f>IF(CE57=$CE$16,'DATA GURU'!$C$30,0)</f>
        <v>0</v>
      </c>
      <c r="CG57" s="178" t="str">
        <f>'DATA SISWA'!CG54</f>
        <v>X</v>
      </c>
      <c r="CH57" s="121">
        <f>IF(CG57=$CG$16,'DATA GURU'!$C$30,0)</f>
        <v>0</v>
      </c>
      <c r="CI57" s="52">
        <f>'DATA SISWA'!CI54</f>
        <v>3</v>
      </c>
      <c r="CJ57" s="52">
        <f>'DATA SISWA'!CJ54</f>
        <v>7</v>
      </c>
      <c r="CK57" s="52">
        <f>'DATA SISWA'!CK54</f>
        <v>3</v>
      </c>
      <c r="CL57" s="52">
        <f>'DATA SISWA'!CL54</f>
        <v>0</v>
      </c>
      <c r="CM57" s="52">
        <f>'DATA SISWA'!CM54</f>
        <v>0</v>
      </c>
      <c r="CN57" s="63">
        <f>'DATA SISWA'!CN54</f>
        <v>21</v>
      </c>
      <c r="CO57" s="63">
        <f>'DATA SISWA'!CO54</f>
        <v>19</v>
      </c>
      <c r="CP57" s="63">
        <f>'DATA SISWA'!CP54</f>
        <v>13</v>
      </c>
      <c r="CQ57" s="38">
        <f>'DATA SISWA'!CQ54</f>
        <v>49.75</v>
      </c>
      <c r="CR57" s="39">
        <f t="shared" si="11"/>
        <v>49.75</v>
      </c>
      <c r="CS57" s="161" t="str">
        <f t="shared" si="7"/>
        <v>-</v>
      </c>
      <c r="CT57" s="161" t="str">
        <f t="shared" si="8"/>
        <v>v</v>
      </c>
      <c r="CU57" s="162" t="str">
        <f t="shared" si="9"/>
        <v>Remedial</v>
      </c>
      <c r="CX57" s="37">
        <v>40</v>
      </c>
      <c r="CY57" s="114" t="str">
        <f t="shared" si="10"/>
        <v>SITI AMINAH</v>
      </c>
      <c r="CZ57" s="157" t="s">
        <v>44</v>
      </c>
      <c r="DA57" s="37" t="s">
        <v>45</v>
      </c>
      <c r="DB57" s="37" t="s">
        <v>46</v>
      </c>
      <c r="DC57" s="37" t="s">
        <v>47</v>
      </c>
    </row>
    <row r="58" spans="1:107" x14ac:dyDescent="0.25">
      <c r="A58" s="54">
        <v>40</v>
      </c>
      <c r="B58" s="110" t="str">
        <f>'DATA SISWA'!C55</f>
        <v>06-</v>
      </c>
      <c r="C58" s="77" t="str">
        <f>'DATA SISWA'!D55</f>
        <v>005-</v>
      </c>
      <c r="D58" s="77">
        <f>'DATA SISWA'!E55</f>
        <v>0</v>
      </c>
      <c r="E58" s="111">
        <f>'DATA SISWA'!F55</f>
        <v>0</v>
      </c>
      <c r="F58" s="62" t="str">
        <f>'DATA SISWA'!B55</f>
        <v>M. ZALFIKRI AJID</v>
      </c>
      <c r="G58" s="119" t="str">
        <f>'DATA SISWA'!G55</f>
        <v>D</v>
      </c>
      <c r="H58" s="120">
        <f>IF(G58=$G$16,'DATA GURU'!$C$30,0)</f>
        <v>0</v>
      </c>
      <c r="I58" s="119" t="str">
        <f>'DATA SISWA'!I55</f>
        <v>B</v>
      </c>
      <c r="J58" s="120">
        <f>IF(I58=$I$16,'DATA GURU'!$C$30,0)</f>
        <v>0</v>
      </c>
      <c r="K58" s="119" t="str">
        <f>'DATA SISWA'!K55</f>
        <v>D</v>
      </c>
      <c r="L58" s="120">
        <f>IF(K58=$K$16,'DATA GURU'!$C$30,0)</f>
        <v>0</v>
      </c>
      <c r="M58" s="119" t="str">
        <f>'DATA SISWA'!M55</f>
        <v>A</v>
      </c>
      <c r="N58" s="120">
        <f>IF(M58=$M$16,'DATA GURU'!$C$30,0)</f>
        <v>1.75</v>
      </c>
      <c r="O58" s="119" t="str">
        <f>'DATA SISWA'!O55</f>
        <v>C</v>
      </c>
      <c r="P58" s="120">
        <f>IF(O58=$O$16,'DATA GURU'!$C$30,0)</f>
        <v>0</v>
      </c>
      <c r="Q58" s="119" t="str">
        <f>'DATA SISWA'!Q55</f>
        <v>E</v>
      </c>
      <c r="R58" s="120">
        <f>IF(Q58=$Q$16,'DATA GURU'!$C$30,0)</f>
        <v>0</v>
      </c>
      <c r="S58" s="119" t="str">
        <f>'DATA SISWA'!S55</f>
        <v>C</v>
      </c>
      <c r="T58" s="120">
        <f>IF(S58=$S$16,'DATA GURU'!$C$30,0)</f>
        <v>0</v>
      </c>
      <c r="U58" s="119" t="str">
        <f>'DATA SISWA'!U55</f>
        <v>B</v>
      </c>
      <c r="V58" s="120">
        <f>IF(U58=$U$16,'DATA GURU'!$C$30,0)</f>
        <v>0</v>
      </c>
      <c r="W58" s="119" t="str">
        <f>'DATA SISWA'!W55</f>
        <v>D</v>
      </c>
      <c r="X58" s="120">
        <f>IF(W58=$W$16,'DATA GURU'!$C$30,0)</f>
        <v>0</v>
      </c>
      <c r="Y58" s="119" t="str">
        <f>'DATA SISWA'!Y55</f>
        <v>C</v>
      </c>
      <c r="Z58" s="120">
        <f>IF(Y58=$Y$16,'DATA GURU'!$C$30,0)</f>
        <v>1.75</v>
      </c>
      <c r="AA58" s="119" t="str">
        <f>'DATA SISWA'!AA55</f>
        <v>E</v>
      </c>
      <c r="AB58" s="120">
        <f>IF(AA58=$AA$16,'DATA GURU'!$C$30,0)</f>
        <v>1.75</v>
      </c>
      <c r="AC58" s="178" t="str">
        <f>'DATA SISWA'!AC55</f>
        <v>A</v>
      </c>
      <c r="AD58" s="121">
        <f>IF(AC58=$AC$16,'DATA GURU'!$C$30,0)</f>
        <v>1.75</v>
      </c>
      <c r="AE58" s="178" t="str">
        <f>'DATA SISWA'!AE55</f>
        <v>E</v>
      </c>
      <c r="AF58" s="120">
        <f>IF(AE58=$AE$16,'DATA GURU'!$C$30,0)</f>
        <v>0</v>
      </c>
      <c r="AG58" s="178" t="str">
        <f>'DATA SISWA'!AG55</f>
        <v>C</v>
      </c>
      <c r="AH58" s="121">
        <f>IF(AG58=$AG$16,'DATA GURU'!$C$30,0)</f>
        <v>0</v>
      </c>
      <c r="AI58" s="178" t="str">
        <f>'DATA SISWA'!AI55</f>
        <v>A</v>
      </c>
      <c r="AJ58" s="120">
        <f>IF(AI58=$AI$16,'DATA GURU'!$C$30,0)</f>
        <v>0</v>
      </c>
      <c r="AK58" s="178" t="str">
        <f>'DATA SISWA'!AK55</f>
        <v>C</v>
      </c>
      <c r="AL58" s="121">
        <f>IF(AK58=$AK$16,'DATA GURU'!$C$30,0)</f>
        <v>1.75</v>
      </c>
      <c r="AM58" s="178" t="str">
        <f>'DATA SISWA'!AM55</f>
        <v>B</v>
      </c>
      <c r="AN58" s="120">
        <f>IF(AM58=$AM$16,'DATA GURU'!$C$30,0)</f>
        <v>1.75</v>
      </c>
      <c r="AO58" s="178" t="str">
        <f>'DATA SISWA'!AO55</f>
        <v>B</v>
      </c>
      <c r="AP58" s="121">
        <f>IF(AO58=$AO$16,'DATA GURU'!$C$30,0)</f>
        <v>0</v>
      </c>
      <c r="AQ58" s="178" t="str">
        <f>'DATA SISWA'!AQ55</f>
        <v>B</v>
      </c>
      <c r="AR58" s="120">
        <f>IF(AQ58=$AQ$16,'DATA GURU'!$C$30,0)</f>
        <v>1.75</v>
      </c>
      <c r="AS58" s="178" t="str">
        <f>'DATA SISWA'!AS55</f>
        <v>D</v>
      </c>
      <c r="AT58" s="121">
        <f>IF(AS58=$AS$16,'DATA GURU'!$C$30,0)</f>
        <v>0</v>
      </c>
      <c r="AU58" s="178" t="str">
        <f>'DATA SISWA'!AU55</f>
        <v>B</v>
      </c>
      <c r="AV58" s="120">
        <f>IF(AU58=$AU$16,'DATA GURU'!$C$30,0)</f>
        <v>1.75</v>
      </c>
      <c r="AW58" s="178" t="str">
        <f>'DATA SISWA'!AW55</f>
        <v>C</v>
      </c>
      <c r="AX58" s="121">
        <f>IF(AW58=$AW$16,'DATA GURU'!$C$30,0)</f>
        <v>0</v>
      </c>
      <c r="AY58" s="178" t="str">
        <f>'DATA SISWA'!AY55</f>
        <v>C</v>
      </c>
      <c r="AZ58" s="120">
        <f>IF(AY58=$AY$16,'DATA GURU'!$C$30,0)</f>
        <v>1.75</v>
      </c>
      <c r="BA58" s="178" t="str">
        <f>'DATA SISWA'!BA55</f>
        <v>E</v>
      </c>
      <c r="BB58" s="121">
        <f>IF(BA58=$BA$16,'DATA GURU'!$C$30,0)</f>
        <v>0</v>
      </c>
      <c r="BC58" s="178" t="str">
        <f>'DATA SISWA'!BC55</f>
        <v>B</v>
      </c>
      <c r="BD58" s="120">
        <f>IF(BC58=$BC$16,'DATA GURU'!$C$30,0)</f>
        <v>1.75</v>
      </c>
      <c r="BE58" s="178" t="str">
        <f>'DATA SISWA'!BE55</f>
        <v>C</v>
      </c>
      <c r="BF58" s="121">
        <f>IF(BE58=$BE$16,'DATA GURU'!$C$30,0)</f>
        <v>1.75</v>
      </c>
      <c r="BG58" s="178" t="str">
        <f>'DATA SISWA'!BG55</f>
        <v>C</v>
      </c>
      <c r="BH58" s="120">
        <f>IF(BG58=$BG$16,'DATA GURU'!$C$30,0)</f>
        <v>0</v>
      </c>
      <c r="BI58" s="178" t="str">
        <f>'DATA SISWA'!BI55</f>
        <v>A</v>
      </c>
      <c r="BJ58" s="121">
        <f>IF(BI58=$BI$16,'DATA GURU'!$C$30,0)</f>
        <v>1.75</v>
      </c>
      <c r="BK58" s="178" t="str">
        <f>'DATA SISWA'!BK55</f>
        <v>C</v>
      </c>
      <c r="BL58" s="120">
        <f>IF(BK58=$BK$16,'DATA GURU'!$C$30,0)</f>
        <v>0</v>
      </c>
      <c r="BM58" s="178" t="str">
        <f>'DATA SISWA'!BM55</f>
        <v>B</v>
      </c>
      <c r="BN58" s="121">
        <f>IF(BM58=$BM$16,'DATA GURU'!$C$30,0)</f>
        <v>0</v>
      </c>
      <c r="BO58" s="178" t="str">
        <f>'DATA SISWA'!BO55</f>
        <v>E</v>
      </c>
      <c r="BP58" s="120">
        <f>IF(BO58=$BO$16,'DATA GURU'!$C$30,0)</f>
        <v>0</v>
      </c>
      <c r="BQ58" s="178" t="str">
        <f>'DATA SISWA'!BQ55</f>
        <v>E</v>
      </c>
      <c r="BR58" s="121">
        <f>IF(BQ58=$BQ$16,'DATA GURU'!$C$30,0)</f>
        <v>1.75</v>
      </c>
      <c r="BS58" s="178" t="str">
        <f>'DATA SISWA'!BS55</f>
        <v>C</v>
      </c>
      <c r="BT58" s="120">
        <f>IF(BS58=$BS$16,'DATA GURU'!$C$30,0)</f>
        <v>0</v>
      </c>
      <c r="BU58" s="178" t="str">
        <f>'DATA SISWA'!BU55</f>
        <v>A</v>
      </c>
      <c r="BV58" s="121">
        <f>IF(BU58=$BU$16,'DATA GURU'!$C$30,0)</f>
        <v>0</v>
      </c>
      <c r="BW58" s="178" t="str">
        <f>'DATA SISWA'!BW55</f>
        <v>D</v>
      </c>
      <c r="BX58" s="120">
        <f>IF(BW58=$BW$16,'DATA GURU'!$C$30,0)</f>
        <v>1.75</v>
      </c>
      <c r="BY58" s="178" t="str">
        <f>'DATA SISWA'!BY55</f>
        <v>A</v>
      </c>
      <c r="BZ58" s="121">
        <f>IF(BY58=$BY$16,'DATA GURU'!$C$30,0)</f>
        <v>1.75</v>
      </c>
      <c r="CA58" s="178" t="str">
        <f>'DATA SISWA'!CA55</f>
        <v>D</v>
      </c>
      <c r="CB58" s="120">
        <f>IF(CA58=$CA$16,'DATA GURU'!$C$30,0)</f>
        <v>0</v>
      </c>
      <c r="CC58" s="178" t="str">
        <f>'DATA SISWA'!CC55</f>
        <v>C</v>
      </c>
      <c r="CD58" s="121">
        <f>IF(CC58=$CC$16,'DATA GURU'!$C$30,0)</f>
        <v>0</v>
      </c>
      <c r="CE58" s="178" t="str">
        <f>'DATA SISWA'!CE55</f>
        <v>D</v>
      </c>
      <c r="CF58" s="120">
        <f>IF(CE58=$CE$16,'DATA GURU'!$C$30,0)</f>
        <v>0</v>
      </c>
      <c r="CG58" s="178" t="str">
        <f>'DATA SISWA'!CG55</f>
        <v>A</v>
      </c>
      <c r="CH58" s="121">
        <f>IF(CG58=$CG$16,'DATA GURU'!$C$30,0)</f>
        <v>0</v>
      </c>
      <c r="CI58" s="52">
        <f>'DATA SISWA'!CI55</f>
        <v>3</v>
      </c>
      <c r="CJ58" s="52">
        <f>'DATA SISWA'!CJ55</f>
        <v>7</v>
      </c>
      <c r="CK58" s="52">
        <f>'DATA SISWA'!CK55</f>
        <v>2</v>
      </c>
      <c r="CL58" s="52">
        <f>'DATA SISWA'!CL55</f>
        <v>1</v>
      </c>
      <c r="CM58" s="52">
        <f>'DATA SISWA'!CM55</f>
        <v>3</v>
      </c>
      <c r="CN58" s="63">
        <f>'DATA SISWA'!CN55</f>
        <v>15</v>
      </c>
      <c r="CO58" s="63">
        <f>'DATA SISWA'!CO55</f>
        <v>25</v>
      </c>
      <c r="CP58" s="63">
        <f>'DATA SISWA'!CP55</f>
        <v>16</v>
      </c>
      <c r="CQ58" s="38">
        <f>'DATA SISWA'!CQ55</f>
        <v>42.25</v>
      </c>
      <c r="CR58" s="39">
        <f t="shared" si="11"/>
        <v>42.25</v>
      </c>
      <c r="CS58" s="161" t="str">
        <f t="shared" ref="CS58:CS89" si="12">IF(CR58&lt;$P$8,"-",IF(CR58&gt;=$P$8,"v"))</f>
        <v>-</v>
      </c>
      <c r="CT58" s="161" t="str">
        <f t="shared" ref="CT58:CT89" si="13">IF(CR58&lt;$P$8,"v",IF(CR58&gt;=$P$8,"-"))</f>
        <v>v</v>
      </c>
      <c r="CU58" s="162" t="str">
        <f t="shared" ref="CU58:CU89" si="14">IF(CR58&gt;=$P$8+20,"Pengayaan",IF(CR58&gt;=$P$8,"Tuntas",IF(CR58&lt;$P$8,"Remedial")))</f>
        <v>Remedial</v>
      </c>
      <c r="CX58" s="37">
        <v>41</v>
      </c>
      <c r="CY58" s="114" t="str">
        <f t="shared" si="10"/>
        <v>SUCI RAHMALIA PUTRI</v>
      </c>
      <c r="CZ58" s="157" t="s">
        <v>44</v>
      </c>
      <c r="DA58" s="37" t="s">
        <v>45</v>
      </c>
      <c r="DB58" s="37" t="s">
        <v>46</v>
      </c>
      <c r="DC58" s="37" t="s">
        <v>47</v>
      </c>
    </row>
    <row r="59" spans="1:107" x14ac:dyDescent="0.25">
      <c r="A59" s="53">
        <v>41</v>
      </c>
      <c r="B59" s="110" t="str">
        <f>'DATA SISWA'!C56</f>
        <v>06-</v>
      </c>
      <c r="C59" s="77" t="str">
        <f>'DATA SISWA'!D56</f>
        <v>005-</v>
      </c>
      <c r="D59" s="77">
        <f>'DATA SISWA'!E56</f>
        <v>0</v>
      </c>
      <c r="E59" s="111">
        <f>'DATA SISWA'!F56</f>
        <v>0</v>
      </c>
      <c r="F59" s="62" t="str">
        <f>'DATA SISWA'!B56</f>
        <v>MEIRY ANGGREINI</v>
      </c>
      <c r="G59" s="119" t="str">
        <f>'DATA SISWA'!G56</f>
        <v>A</v>
      </c>
      <c r="H59" s="120">
        <f>IF(G59=$G$16,'DATA GURU'!$C$30,0)</f>
        <v>1.75</v>
      </c>
      <c r="I59" s="119" t="str">
        <f>'DATA SISWA'!I56</f>
        <v>A</v>
      </c>
      <c r="J59" s="120">
        <f>IF(I59=$I$16,'DATA GURU'!$C$30,0)</f>
        <v>0</v>
      </c>
      <c r="K59" s="119" t="str">
        <f>'DATA SISWA'!K56</f>
        <v>B</v>
      </c>
      <c r="L59" s="120">
        <f>IF(K59=$K$16,'DATA GURU'!$C$30,0)</f>
        <v>0</v>
      </c>
      <c r="M59" s="119" t="str">
        <f>'DATA SISWA'!M56</f>
        <v>A</v>
      </c>
      <c r="N59" s="120">
        <f>IF(M59=$M$16,'DATA GURU'!$C$30,0)</f>
        <v>1.75</v>
      </c>
      <c r="O59" s="119" t="str">
        <f>'DATA SISWA'!O56</f>
        <v>E</v>
      </c>
      <c r="P59" s="120">
        <f>IF(O59=$O$16,'DATA GURU'!$C$30,0)</f>
        <v>0</v>
      </c>
      <c r="Q59" s="119" t="str">
        <f>'DATA SISWA'!Q56</f>
        <v>A</v>
      </c>
      <c r="R59" s="120">
        <f>IF(Q59=$Q$16,'DATA GURU'!$C$30,0)</f>
        <v>1.75</v>
      </c>
      <c r="S59" s="119" t="str">
        <f>'DATA SISWA'!S56</f>
        <v>B</v>
      </c>
      <c r="T59" s="120">
        <f>IF(S59=$S$16,'DATA GURU'!$C$30,0)</f>
        <v>0</v>
      </c>
      <c r="U59" s="119" t="str">
        <f>'DATA SISWA'!U56</f>
        <v>C</v>
      </c>
      <c r="V59" s="120">
        <f>IF(U59=$U$16,'DATA GURU'!$C$30,0)</f>
        <v>0</v>
      </c>
      <c r="W59" s="119" t="str">
        <f>'DATA SISWA'!W56</f>
        <v>A</v>
      </c>
      <c r="X59" s="120">
        <f>IF(W59=$W$16,'DATA GURU'!$C$30,0)</f>
        <v>0</v>
      </c>
      <c r="Y59" s="119" t="str">
        <f>'DATA SISWA'!Y56</f>
        <v>E</v>
      </c>
      <c r="Z59" s="120">
        <f>IF(Y59=$Y$16,'DATA GURU'!$C$30,0)</f>
        <v>0</v>
      </c>
      <c r="AA59" s="119" t="str">
        <f>'DATA SISWA'!AA56</f>
        <v>D</v>
      </c>
      <c r="AB59" s="120">
        <f>IF(AA59=$AA$16,'DATA GURU'!$C$30,0)</f>
        <v>0</v>
      </c>
      <c r="AC59" s="178" t="str">
        <f>'DATA SISWA'!AC56</f>
        <v>A</v>
      </c>
      <c r="AD59" s="121">
        <f>IF(AC59=$AC$16,'DATA GURU'!$C$30,0)</f>
        <v>1.75</v>
      </c>
      <c r="AE59" s="178" t="str">
        <f>'DATA SISWA'!AE56</f>
        <v>A</v>
      </c>
      <c r="AF59" s="120">
        <f>IF(AE59=$AE$16,'DATA GURU'!$C$30,0)</f>
        <v>0</v>
      </c>
      <c r="AG59" s="178" t="str">
        <f>'DATA SISWA'!AG56</f>
        <v>E</v>
      </c>
      <c r="AH59" s="121">
        <f>IF(AG59=$AG$16,'DATA GURU'!$C$30,0)</f>
        <v>0</v>
      </c>
      <c r="AI59" s="178" t="str">
        <f>'DATA SISWA'!AI56</f>
        <v>D</v>
      </c>
      <c r="AJ59" s="120">
        <f>IF(AI59=$AI$16,'DATA GURU'!$C$30,0)</f>
        <v>1.75</v>
      </c>
      <c r="AK59" s="178" t="str">
        <f>'DATA SISWA'!AK56</f>
        <v>E</v>
      </c>
      <c r="AL59" s="121">
        <f>IF(AK59=$AK$16,'DATA GURU'!$C$30,0)</f>
        <v>0</v>
      </c>
      <c r="AM59" s="178" t="str">
        <f>'DATA SISWA'!AM56</f>
        <v>B</v>
      </c>
      <c r="AN59" s="120">
        <f>IF(AM59=$AM$16,'DATA GURU'!$C$30,0)</f>
        <v>1.75</v>
      </c>
      <c r="AO59" s="178" t="str">
        <f>'DATA SISWA'!AO56</f>
        <v>A</v>
      </c>
      <c r="AP59" s="121">
        <f>IF(AO59=$AO$16,'DATA GURU'!$C$30,0)</f>
        <v>0</v>
      </c>
      <c r="AQ59" s="178" t="str">
        <f>'DATA SISWA'!AQ56</f>
        <v>B</v>
      </c>
      <c r="AR59" s="120">
        <f>IF(AQ59=$AQ$16,'DATA GURU'!$C$30,0)</f>
        <v>1.75</v>
      </c>
      <c r="AS59" s="178" t="str">
        <f>'DATA SISWA'!AS56</f>
        <v>B</v>
      </c>
      <c r="AT59" s="121">
        <f>IF(AS59=$AS$16,'DATA GURU'!$C$30,0)</f>
        <v>1.75</v>
      </c>
      <c r="AU59" s="178" t="str">
        <f>'DATA SISWA'!AU56</f>
        <v>A</v>
      </c>
      <c r="AV59" s="120">
        <f>IF(AU59=$AU$16,'DATA GURU'!$C$30,0)</f>
        <v>0</v>
      </c>
      <c r="AW59" s="178" t="str">
        <f>'DATA SISWA'!AW56</f>
        <v>B</v>
      </c>
      <c r="AX59" s="121">
        <f>IF(AW59=$AW$16,'DATA GURU'!$C$30,0)</f>
        <v>1.75</v>
      </c>
      <c r="AY59" s="178" t="str">
        <f>'DATA SISWA'!AY56</f>
        <v>C</v>
      </c>
      <c r="AZ59" s="120">
        <f>IF(AY59=$AY$16,'DATA GURU'!$C$30,0)</f>
        <v>1.75</v>
      </c>
      <c r="BA59" s="178" t="str">
        <f>'DATA SISWA'!BA56</f>
        <v>C</v>
      </c>
      <c r="BB59" s="121">
        <f>IF(BA59=$BA$16,'DATA GURU'!$C$30,0)</f>
        <v>1.75</v>
      </c>
      <c r="BC59" s="178" t="str">
        <f>'DATA SISWA'!BC56</f>
        <v>B</v>
      </c>
      <c r="BD59" s="120">
        <f>IF(BC59=$BC$16,'DATA GURU'!$C$30,0)</f>
        <v>1.75</v>
      </c>
      <c r="BE59" s="178" t="str">
        <f>'DATA SISWA'!BE56</f>
        <v>C</v>
      </c>
      <c r="BF59" s="121">
        <f>IF(BE59=$BE$16,'DATA GURU'!$C$30,0)</f>
        <v>1.75</v>
      </c>
      <c r="BG59" s="178" t="str">
        <f>'DATA SISWA'!BG56</f>
        <v>D</v>
      </c>
      <c r="BH59" s="120">
        <f>IF(BG59=$BG$16,'DATA GURU'!$C$30,0)</f>
        <v>1.75</v>
      </c>
      <c r="BI59" s="178" t="str">
        <f>'DATA SISWA'!BI56</f>
        <v>A</v>
      </c>
      <c r="BJ59" s="121">
        <f>IF(BI59=$BI$16,'DATA GURU'!$C$30,0)</f>
        <v>1.75</v>
      </c>
      <c r="BK59" s="178" t="str">
        <f>'DATA SISWA'!BK56</f>
        <v>D</v>
      </c>
      <c r="BL59" s="120">
        <f>IF(BK59=$BK$16,'DATA GURU'!$C$30,0)</f>
        <v>0</v>
      </c>
      <c r="BM59" s="178" t="str">
        <f>'DATA SISWA'!BM56</f>
        <v>C</v>
      </c>
      <c r="BN59" s="121">
        <f>IF(BM59=$BM$16,'DATA GURU'!$C$30,0)</f>
        <v>1.75</v>
      </c>
      <c r="BO59" s="178" t="str">
        <f>'DATA SISWA'!BO56</f>
        <v>B</v>
      </c>
      <c r="BP59" s="120">
        <f>IF(BO59=$BO$16,'DATA GURU'!$C$30,0)</f>
        <v>1.75</v>
      </c>
      <c r="BQ59" s="178" t="str">
        <f>'DATA SISWA'!BQ56</f>
        <v>E</v>
      </c>
      <c r="BR59" s="121">
        <f>IF(BQ59=$BQ$16,'DATA GURU'!$C$30,0)</f>
        <v>1.75</v>
      </c>
      <c r="BS59" s="178" t="str">
        <f>'DATA SISWA'!BS56</f>
        <v>E</v>
      </c>
      <c r="BT59" s="120">
        <f>IF(BS59=$BS$16,'DATA GURU'!$C$30,0)</f>
        <v>1.75</v>
      </c>
      <c r="BU59" s="178" t="str">
        <f>'DATA SISWA'!BU56</f>
        <v>B</v>
      </c>
      <c r="BV59" s="121">
        <f>IF(BU59=$BU$16,'DATA GURU'!$C$30,0)</f>
        <v>1.75</v>
      </c>
      <c r="BW59" s="178" t="str">
        <f>'DATA SISWA'!BW56</f>
        <v>B</v>
      </c>
      <c r="BX59" s="120">
        <f>IF(BW59=$BW$16,'DATA GURU'!$C$30,0)</f>
        <v>0</v>
      </c>
      <c r="BY59" s="178" t="str">
        <f>'DATA SISWA'!BY56</f>
        <v>A</v>
      </c>
      <c r="BZ59" s="121">
        <f>IF(BY59=$BY$16,'DATA GURU'!$C$30,0)</f>
        <v>1.75</v>
      </c>
      <c r="CA59" s="178" t="str">
        <f>'DATA SISWA'!CA56</f>
        <v>C</v>
      </c>
      <c r="CB59" s="120">
        <f>IF(CA59=$CA$16,'DATA GURU'!$C$30,0)</f>
        <v>1.75</v>
      </c>
      <c r="CC59" s="178" t="str">
        <f>'DATA SISWA'!CC56</f>
        <v>E</v>
      </c>
      <c r="CD59" s="121">
        <f>IF(CC59=$CC$16,'DATA GURU'!$C$30,0)</f>
        <v>0</v>
      </c>
      <c r="CE59" s="178" t="str">
        <f>'DATA SISWA'!CE56</f>
        <v>B</v>
      </c>
      <c r="CF59" s="120">
        <f>IF(CE59=$CE$16,'DATA GURU'!$C$30,0)</f>
        <v>1.75</v>
      </c>
      <c r="CG59" s="178" t="str">
        <f>'DATA SISWA'!CG56</f>
        <v>C</v>
      </c>
      <c r="CH59" s="121">
        <f>IF(CG59=$CG$16,'DATA GURU'!$C$30,0)</f>
        <v>0</v>
      </c>
      <c r="CI59" s="52">
        <f>'DATA SISWA'!CI56</f>
        <v>3</v>
      </c>
      <c r="CJ59" s="52">
        <f>'DATA SISWA'!CJ56</f>
        <v>6</v>
      </c>
      <c r="CK59" s="52">
        <f>'DATA SISWA'!CK56</f>
        <v>6</v>
      </c>
      <c r="CL59" s="52">
        <f>'DATA SISWA'!CL56</f>
        <v>1</v>
      </c>
      <c r="CM59" s="52">
        <f>'DATA SISWA'!CM56</f>
        <v>5</v>
      </c>
      <c r="CN59" s="63">
        <f>'DATA SISWA'!CN56</f>
        <v>23</v>
      </c>
      <c r="CO59" s="63">
        <f>'DATA SISWA'!CO56</f>
        <v>17</v>
      </c>
      <c r="CP59" s="63">
        <f>'DATA SISWA'!CP56</f>
        <v>21</v>
      </c>
      <c r="CQ59" s="38">
        <f>'DATA SISWA'!CQ56</f>
        <v>61.25</v>
      </c>
      <c r="CR59" s="39">
        <f t="shared" si="11"/>
        <v>61.250000000000007</v>
      </c>
      <c r="CS59" s="161" t="str">
        <f t="shared" si="12"/>
        <v>v</v>
      </c>
      <c r="CT59" s="161" t="str">
        <f t="shared" si="13"/>
        <v>-</v>
      </c>
      <c r="CU59" s="162" t="str">
        <f t="shared" si="14"/>
        <v>Tuntas</v>
      </c>
      <c r="CX59" s="37">
        <v>42</v>
      </c>
      <c r="CY59" s="114" t="str">
        <f t="shared" si="10"/>
        <v>YUNI ELKA SABELA</v>
      </c>
      <c r="CZ59" s="157" t="s">
        <v>44</v>
      </c>
      <c r="DA59" s="37" t="s">
        <v>45</v>
      </c>
      <c r="DB59" s="37" t="s">
        <v>46</v>
      </c>
      <c r="DC59" s="37" t="s">
        <v>47</v>
      </c>
    </row>
    <row r="60" spans="1:107" x14ac:dyDescent="0.25">
      <c r="A60" s="54">
        <v>42</v>
      </c>
      <c r="B60" s="110" t="str">
        <f>'DATA SISWA'!C57</f>
        <v>06-</v>
      </c>
      <c r="C60" s="77" t="str">
        <f>'DATA SISWA'!D57</f>
        <v>005-</v>
      </c>
      <c r="D60" s="77">
        <f>'DATA SISWA'!E57</f>
        <v>0</v>
      </c>
      <c r="E60" s="111">
        <f>'DATA SISWA'!F57</f>
        <v>0</v>
      </c>
      <c r="F60" s="62" t="str">
        <f>'DATA SISWA'!B57</f>
        <v>MUHAMMAD AJI ADHA</v>
      </c>
      <c r="G60" s="119" t="str">
        <f>'DATA SISWA'!G57</f>
        <v>A</v>
      </c>
      <c r="H60" s="120">
        <f>IF(G60=$G$16,'DATA GURU'!$C$30,0)</f>
        <v>1.75</v>
      </c>
      <c r="I60" s="119" t="str">
        <f>'DATA SISWA'!I57</f>
        <v>A</v>
      </c>
      <c r="J60" s="120">
        <f>IF(I60=$I$16,'DATA GURU'!$C$30,0)</f>
        <v>0</v>
      </c>
      <c r="K60" s="119" t="str">
        <f>'DATA SISWA'!K57</f>
        <v>D</v>
      </c>
      <c r="L60" s="120">
        <f>IF(K60=$K$16,'DATA GURU'!$C$30,0)</f>
        <v>0</v>
      </c>
      <c r="M60" s="119" t="str">
        <f>'DATA SISWA'!M57</f>
        <v>A</v>
      </c>
      <c r="N60" s="120">
        <f>IF(M60=$M$16,'DATA GURU'!$C$30,0)</f>
        <v>1.75</v>
      </c>
      <c r="O60" s="119" t="str">
        <f>'DATA SISWA'!O57</f>
        <v>A</v>
      </c>
      <c r="P60" s="120">
        <f>IF(O60=$O$16,'DATA GURU'!$C$30,0)</f>
        <v>0</v>
      </c>
      <c r="Q60" s="119" t="str">
        <f>'DATA SISWA'!Q57</f>
        <v>B</v>
      </c>
      <c r="R60" s="120">
        <f>IF(Q60=$Q$16,'DATA GURU'!$C$30,0)</f>
        <v>0</v>
      </c>
      <c r="S60" s="119" t="str">
        <f>'DATA SISWA'!S57</f>
        <v>B</v>
      </c>
      <c r="T60" s="120">
        <f>IF(S60=$S$16,'DATA GURU'!$C$30,0)</f>
        <v>0</v>
      </c>
      <c r="U60" s="119" t="str">
        <f>'DATA SISWA'!U57</f>
        <v>D</v>
      </c>
      <c r="V60" s="120">
        <f>IF(U60=$U$16,'DATA GURU'!$C$30,0)</f>
        <v>1.75</v>
      </c>
      <c r="W60" s="119" t="str">
        <f>'DATA SISWA'!W57</f>
        <v>C</v>
      </c>
      <c r="X60" s="120">
        <f>IF(W60=$W$16,'DATA GURU'!$C$30,0)</f>
        <v>0</v>
      </c>
      <c r="Y60" s="119" t="str">
        <f>'DATA SISWA'!Y57</f>
        <v>C</v>
      </c>
      <c r="Z60" s="120">
        <f>IF(Y60=$Y$16,'DATA GURU'!$C$30,0)</f>
        <v>1.75</v>
      </c>
      <c r="AA60" s="119" t="str">
        <f>'DATA SISWA'!AA57</f>
        <v>D</v>
      </c>
      <c r="AB60" s="120">
        <f>IF(AA60=$AA$16,'DATA GURU'!$C$30,0)</f>
        <v>0</v>
      </c>
      <c r="AC60" s="178" t="str">
        <f>'DATA SISWA'!AC57</f>
        <v>B</v>
      </c>
      <c r="AD60" s="121">
        <f>IF(AC60=$AC$16,'DATA GURU'!$C$30,0)</f>
        <v>0</v>
      </c>
      <c r="AE60" s="178" t="str">
        <f>'DATA SISWA'!AE57</f>
        <v>B</v>
      </c>
      <c r="AF60" s="120">
        <f>IF(AE60=$AE$16,'DATA GURU'!$C$30,0)</f>
        <v>1.75</v>
      </c>
      <c r="AG60" s="178" t="str">
        <f>'DATA SISWA'!AG57</f>
        <v>A</v>
      </c>
      <c r="AH60" s="121">
        <f>IF(AG60=$AG$16,'DATA GURU'!$C$30,0)</f>
        <v>1.75</v>
      </c>
      <c r="AI60" s="178" t="str">
        <f>'DATA SISWA'!AI57</f>
        <v>D</v>
      </c>
      <c r="AJ60" s="120">
        <f>IF(AI60=$AI$16,'DATA GURU'!$C$30,0)</f>
        <v>1.75</v>
      </c>
      <c r="AK60" s="178" t="str">
        <f>'DATA SISWA'!AK57</f>
        <v>A</v>
      </c>
      <c r="AL60" s="121">
        <f>IF(AK60=$AK$16,'DATA GURU'!$C$30,0)</f>
        <v>0</v>
      </c>
      <c r="AM60" s="178" t="str">
        <f>'DATA SISWA'!AM57</f>
        <v>B</v>
      </c>
      <c r="AN60" s="120">
        <f>IF(AM60=$AM$16,'DATA GURU'!$C$30,0)</f>
        <v>1.75</v>
      </c>
      <c r="AO60" s="178" t="str">
        <f>'DATA SISWA'!AO57</f>
        <v>A</v>
      </c>
      <c r="AP60" s="121">
        <f>IF(AO60=$AO$16,'DATA GURU'!$C$30,0)</f>
        <v>0</v>
      </c>
      <c r="AQ60" s="178" t="str">
        <f>'DATA SISWA'!AQ57</f>
        <v>B</v>
      </c>
      <c r="AR60" s="120">
        <f>IF(AQ60=$AQ$16,'DATA GURU'!$C$30,0)</f>
        <v>1.75</v>
      </c>
      <c r="AS60" s="178" t="str">
        <f>'DATA SISWA'!AS57</f>
        <v>D</v>
      </c>
      <c r="AT60" s="121">
        <f>IF(AS60=$AS$16,'DATA GURU'!$C$30,0)</f>
        <v>0</v>
      </c>
      <c r="AU60" s="178" t="str">
        <f>'DATA SISWA'!AU57</f>
        <v>A</v>
      </c>
      <c r="AV60" s="120">
        <f>IF(AU60=$AU$16,'DATA GURU'!$C$30,0)</f>
        <v>0</v>
      </c>
      <c r="AW60" s="178" t="str">
        <f>'DATA SISWA'!AW57</f>
        <v>B</v>
      </c>
      <c r="AX60" s="121">
        <f>IF(AW60=$AW$16,'DATA GURU'!$C$30,0)</f>
        <v>1.75</v>
      </c>
      <c r="AY60" s="178" t="str">
        <f>'DATA SISWA'!AY57</f>
        <v>C</v>
      </c>
      <c r="AZ60" s="120">
        <f>IF(AY60=$AY$16,'DATA GURU'!$C$30,0)</f>
        <v>1.75</v>
      </c>
      <c r="BA60" s="178" t="str">
        <f>'DATA SISWA'!BA57</f>
        <v>C</v>
      </c>
      <c r="BB60" s="121">
        <f>IF(BA60=$BA$16,'DATA GURU'!$C$30,0)</f>
        <v>1.75</v>
      </c>
      <c r="BC60" s="178" t="str">
        <f>'DATA SISWA'!BC57</f>
        <v>B</v>
      </c>
      <c r="BD60" s="120">
        <f>IF(BC60=$BC$16,'DATA GURU'!$C$30,0)</f>
        <v>1.75</v>
      </c>
      <c r="BE60" s="178" t="str">
        <f>'DATA SISWA'!BE57</f>
        <v>C</v>
      </c>
      <c r="BF60" s="121">
        <f>IF(BE60=$BE$16,'DATA GURU'!$C$30,0)</f>
        <v>1.75</v>
      </c>
      <c r="BG60" s="178" t="str">
        <f>'DATA SISWA'!BG57</f>
        <v>D</v>
      </c>
      <c r="BH60" s="120">
        <f>IF(BG60=$BG$16,'DATA GURU'!$C$30,0)</f>
        <v>1.75</v>
      </c>
      <c r="BI60" s="178" t="str">
        <f>'DATA SISWA'!BI57</f>
        <v>E</v>
      </c>
      <c r="BJ60" s="121">
        <f>IF(BI60=$BI$16,'DATA GURU'!$C$30,0)</f>
        <v>0</v>
      </c>
      <c r="BK60" s="178" t="str">
        <f>'DATA SISWA'!BK57</f>
        <v>D</v>
      </c>
      <c r="BL60" s="120">
        <f>IF(BK60=$BK$16,'DATA GURU'!$C$30,0)</f>
        <v>0</v>
      </c>
      <c r="BM60" s="178" t="str">
        <f>'DATA SISWA'!BM57</f>
        <v>C</v>
      </c>
      <c r="BN60" s="121">
        <f>IF(BM60=$BM$16,'DATA GURU'!$C$30,0)</f>
        <v>1.75</v>
      </c>
      <c r="BO60" s="178" t="str">
        <f>'DATA SISWA'!BO57</f>
        <v>B</v>
      </c>
      <c r="BP60" s="120">
        <f>IF(BO60=$BO$16,'DATA GURU'!$C$30,0)</f>
        <v>1.75</v>
      </c>
      <c r="BQ60" s="178" t="str">
        <f>'DATA SISWA'!BQ57</f>
        <v>E</v>
      </c>
      <c r="BR60" s="121">
        <f>IF(BQ60=$BQ$16,'DATA GURU'!$C$30,0)</f>
        <v>1.75</v>
      </c>
      <c r="BS60" s="178" t="str">
        <f>'DATA SISWA'!BS57</f>
        <v>E</v>
      </c>
      <c r="BT60" s="120">
        <f>IF(BS60=$BS$16,'DATA GURU'!$C$30,0)</f>
        <v>1.75</v>
      </c>
      <c r="BU60" s="178" t="str">
        <f>'DATA SISWA'!BU57</f>
        <v>B</v>
      </c>
      <c r="BV60" s="121">
        <f>IF(BU60=$BU$16,'DATA GURU'!$C$30,0)</f>
        <v>1.75</v>
      </c>
      <c r="BW60" s="178" t="str">
        <f>'DATA SISWA'!BW57</f>
        <v>D</v>
      </c>
      <c r="BX60" s="120">
        <f>IF(BW60=$BW$16,'DATA GURU'!$C$30,0)</f>
        <v>1.75</v>
      </c>
      <c r="BY60" s="178" t="str">
        <f>'DATA SISWA'!BY57</f>
        <v>A</v>
      </c>
      <c r="BZ60" s="121">
        <f>IF(BY60=$BY$16,'DATA GURU'!$C$30,0)</f>
        <v>1.75</v>
      </c>
      <c r="CA60" s="178" t="str">
        <f>'DATA SISWA'!CA57</f>
        <v>E</v>
      </c>
      <c r="CB60" s="120">
        <f>IF(CA60=$CA$16,'DATA GURU'!$C$30,0)</f>
        <v>0</v>
      </c>
      <c r="CC60" s="178" t="str">
        <f>'DATA SISWA'!CC57</f>
        <v>C</v>
      </c>
      <c r="CD60" s="121">
        <f>IF(CC60=$CC$16,'DATA GURU'!$C$30,0)</f>
        <v>0</v>
      </c>
      <c r="CE60" s="178" t="str">
        <f>'DATA SISWA'!CE57</f>
        <v>B</v>
      </c>
      <c r="CF60" s="120">
        <f>IF(CE60=$CE$16,'DATA GURU'!$C$30,0)</f>
        <v>1.75</v>
      </c>
      <c r="CG60" s="178" t="str">
        <f>'DATA SISWA'!CG57</f>
        <v>A</v>
      </c>
      <c r="CH60" s="121">
        <f>IF(CG60=$CG$16,'DATA GURU'!$C$30,0)</f>
        <v>0</v>
      </c>
      <c r="CI60" s="52">
        <f>'DATA SISWA'!CI57</f>
        <v>2</v>
      </c>
      <c r="CJ60" s="52">
        <f>'DATA SISWA'!CJ57</f>
        <v>0</v>
      </c>
      <c r="CK60" s="52">
        <f>'DATA SISWA'!CK57</f>
        <v>2</v>
      </c>
      <c r="CL60" s="52">
        <f>'DATA SISWA'!CL57</f>
        <v>1</v>
      </c>
      <c r="CM60" s="52">
        <f>'DATA SISWA'!CM57</f>
        <v>4</v>
      </c>
      <c r="CN60" s="63">
        <f>'DATA SISWA'!CN57</f>
        <v>23</v>
      </c>
      <c r="CO60" s="63">
        <f>'DATA SISWA'!CO57</f>
        <v>17</v>
      </c>
      <c r="CP60" s="63">
        <f>'DATA SISWA'!CP57</f>
        <v>9</v>
      </c>
      <c r="CQ60" s="38">
        <f>'DATA SISWA'!CQ57</f>
        <v>49.25</v>
      </c>
      <c r="CR60" s="39">
        <f t="shared" si="11"/>
        <v>49.25</v>
      </c>
      <c r="CS60" s="161" t="str">
        <f t="shared" si="12"/>
        <v>-</v>
      </c>
      <c r="CT60" s="161" t="str">
        <f t="shared" si="13"/>
        <v>v</v>
      </c>
      <c r="CU60" s="162" t="str">
        <f t="shared" si="14"/>
        <v>Remedial</v>
      </c>
      <c r="CX60" s="37">
        <v>43</v>
      </c>
      <c r="CY60" s="114" t="str">
        <f t="shared" si="10"/>
        <v>AGUSTINO</v>
      </c>
      <c r="CZ60" s="157" t="s">
        <v>44</v>
      </c>
      <c r="DA60" s="37" t="s">
        <v>45</v>
      </c>
      <c r="DB60" s="37" t="s">
        <v>46</v>
      </c>
      <c r="DC60" s="37" t="s">
        <v>47</v>
      </c>
    </row>
    <row r="61" spans="1:107" x14ac:dyDescent="0.25">
      <c r="A61" s="53">
        <v>43</v>
      </c>
      <c r="B61" s="110" t="str">
        <f>'DATA SISWA'!C58</f>
        <v>06-</v>
      </c>
      <c r="C61" s="77" t="str">
        <f>'DATA SISWA'!D58</f>
        <v>005-</v>
      </c>
      <c r="D61" s="77">
        <f>'DATA SISWA'!E58</f>
        <v>0</v>
      </c>
      <c r="E61" s="111">
        <f>'DATA SISWA'!F58</f>
        <v>0</v>
      </c>
      <c r="F61" s="62" t="str">
        <f>'DATA SISWA'!B58</f>
        <v>MUHAMMAD JULIANSYAH</v>
      </c>
      <c r="G61" s="119" t="str">
        <f>'DATA SISWA'!G58</f>
        <v>A</v>
      </c>
      <c r="H61" s="120">
        <f>IF(G61=$G$16,'DATA GURU'!$C$30,0)</f>
        <v>1.75</v>
      </c>
      <c r="I61" s="119" t="str">
        <f>'DATA SISWA'!I58</f>
        <v>B</v>
      </c>
      <c r="J61" s="120">
        <f>IF(I61=$I$16,'DATA GURU'!$C$30,0)</f>
        <v>0</v>
      </c>
      <c r="K61" s="119" t="str">
        <f>'DATA SISWA'!K58</f>
        <v>E</v>
      </c>
      <c r="L61" s="120">
        <f>IF(K61=$K$16,'DATA GURU'!$C$30,0)</f>
        <v>0</v>
      </c>
      <c r="M61" s="119" t="str">
        <f>'DATA SISWA'!M58</f>
        <v>A</v>
      </c>
      <c r="N61" s="120">
        <f>IF(M61=$M$16,'DATA GURU'!$C$30,0)</f>
        <v>1.75</v>
      </c>
      <c r="O61" s="119" t="str">
        <f>'DATA SISWA'!O58</f>
        <v>C</v>
      </c>
      <c r="P61" s="120">
        <f>IF(O61=$O$16,'DATA GURU'!$C$30,0)</f>
        <v>0</v>
      </c>
      <c r="Q61" s="119" t="str">
        <f>'DATA SISWA'!Q58</f>
        <v>B</v>
      </c>
      <c r="R61" s="120">
        <f>IF(Q61=$Q$16,'DATA GURU'!$C$30,0)</f>
        <v>0</v>
      </c>
      <c r="S61" s="119" t="str">
        <f>'DATA SISWA'!S58</f>
        <v>E</v>
      </c>
      <c r="T61" s="120">
        <f>IF(S61=$S$16,'DATA GURU'!$C$30,0)</f>
        <v>0</v>
      </c>
      <c r="U61" s="119" t="str">
        <f>'DATA SISWA'!U58</f>
        <v>D</v>
      </c>
      <c r="V61" s="120">
        <f>IF(U61=$U$16,'DATA GURU'!$C$30,0)</f>
        <v>1.75</v>
      </c>
      <c r="W61" s="119" t="str">
        <f>'DATA SISWA'!W58</f>
        <v>B</v>
      </c>
      <c r="X61" s="120">
        <f>IF(W61=$W$16,'DATA GURU'!$C$30,0)</f>
        <v>0</v>
      </c>
      <c r="Y61" s="119" t="str">
        <f>'DATA SISWA'!Y58</f>
        <v>A</v>
      </c>
      <c r="Z61" s="120">
        <f>IF(Y61=$Y$16,'DATA GURU'!$C$30,0)</f>
        <v>0</v>
      </c>
      <c r="AA61" s="119" t="str">
        <f>'DATA SISWA'!AA58</f>
        <v>E</v>
      </c>
      <c r="AB61" s="120">
        <f>IF(AA61=$AA$16,'DATA GURU'!$C$30,0)</f>
        <v>1.75</v>
      </c>
      <c r="AC61" s="178" t="str">
        <f>'DATA SISWA'!AC58</f>
        <v>A</v>
      </c>
      <c r="AD61" s="121">
        <f>IF(AC61=$AC$16,'DATA GURU'!$C$30,0)</f>
        <v>1.75</v>
      </c>
      <c r="AE61" s="178" t="str">
        <f>'DATA SISWA'!AE58</f>
        <v>A</v>
      </c>
      <c r="AF61" s="120">
        <f>IF(AE61=$AE$16,'DATA GURU'!$C$30,0)</f>
        <v>0</v>
      </c>
      <c r="AG61" s="178" t="str">
        <f>'DATA SISWA'!AG58</f>
        <v>A</v>
      </c>
      <c r="AH61" s="121">
        <f>IF(AG61=$AG$16,'DATA GURU'!$C$30,0)</f>
        <v>1.75</v>
      </c>
      <c r="AI61" s="178" t="str">
        <f>'DATA SISWA'!AI58</f>
        <v>D</v>
      </c>
      <c r="AJ61" s="120">
        <f>IF(AI61=$AI$16,'DATA GURU'!$C$30,0)</f>
        <v>1.75</v>
      </c>
      <c r="AK61" s="178" t="str">
        <f>'DATA SISWA'!AK58</f>
        <v>E</v>
      </c>
      <c r="AL61" s="121">
        <f>IF(AK61=$AK$16,'DATA GURU'!$C$30,0)</f>
        <v>0</v>
      </c>
      <c r="AM61" s="178" t="str">
        <f>'DATA SISWA'!AM58</f>
        <v>B</v>
      </c>
      <c r="AN61" s="120">
        <f>IF(AM61=$AM$16,'DATA GURU'!$C$30,0)</f>
        <v>1.75</v>
      </c>
      <c r="AO61" s="178" t="str">
        <f>'DATA SISWA'!AO58</f>
        <v>A</v>
      </c>
      <c r="AP61" s="121">
        <f>IF(AO61=$AO$16,'DATA GURU'!$C$30,0)</f>
        <v>0</v>
      </c>
      <c r="AQ61" s="178" t="str">
        <f>'DATA SISWA'!AQ58</f>
        <v>B</v>
      </c>
      <c r="AR61" s="120">
        <f>IF(AQ61=$AQ$16,'DATA GURU'!$C$30,0)</f>
        <v>1.75</v>
      </c>
      <c r="AS61" s="178" t="str">
        <f>'DATA SISWA'!AS58</f>
        <v>D</v>
      </c>
      <c r="AT61" s="121">
        <f>IF(AS61=$AS$16,'DATA GURU'!$C$30,0)</f>
        <v>0</v>
      </c>
      <c r="AU61" s="178" t="str">
        <f>'DATA SISWA'!AU58</f>
        <v>C</v>
      </c>
      <c r="AV61" s="120">
        <f>IF(AU61=$AU$16,'DATA GURU'!$C$30,0)</f>
        <v>0</v>
      </c>
      <c r="AW61" s="178" t="str">
        <f>'DATA SISWA'!AW58</f>
        <v>B</v>
      </c>
      <c r="AX61" s="121">
        <f>IF(AW61=$AW$16,'DATA GURU'!$C$30,0)</f>
        <v>1.75</v>
      </c>
      <c r="AY61" s="178" t="str">
        <f>'DATA SISWA'!AY58</f>
        <v>B</v>
      </c>
      <c r="AZ61" s="120">
        <f>IF(AY61=$AY$16,'DATA GURU'!$C$30,0)</f>
        <v>0</v>
      </c>
      <c r="BA61" s="178" t="str">
        <f>'DATA SISWA'!BA58</f>
        <v>C</v>
      </c>
      <c r="BB61" s="121">
        <f>IF(BA61=$BA$16,'DATA GURU'!$C$30,0)</f>
        <v>1.75</v>
      </c>
      <c r="BC61" s="178" t="str">
        <f>'DATA SISWA'!BC58</f>
        <v>D</v>
      </c>
      <c r="BD61" s="120">
        <f>IF(BC61=$BC$16,'DATA GURU'!$C$30,0)</f>
        <v>0</v>
      </c>
      <c r="BE61" s="178" t="str">
        <f>'DATA SISWA'!BE58</f>
        <v>E</v>
      </c>
      <c r="BF61" s="121">
        <f>IF(BE61=$BE$16,'DATA GURU'!$C$30,0)</f>
        <v>0</v>
      </c>
      <c r="BG61" s="178" t="str">
        <f>'DATA SISWA'!BG58</f>
        <v>D</v>
      </c>
      <c r="BH61" s="120">
        <f>IF(BG61=$BG$16,'DATA GURU'!$C$30,0)</f>
        <v>1.75</v>
      </c>
      <c r="BI61" s="178" t="str">
        <f>'DATA SISWA'!BI58</f>
        <v>C</v>
      </c>
      <c r="BJ61" s="121">
        <f>IF(BI61=$BI$16,'DATA GURU'!$C$30,0)</f>
        <v>0</v>
      </c>
      <c r="BK61" s="178" t="str">
        <f>'DATA SISWA'!BK58</f>
        <v>A</v>
      </c>
      <c r="BL61" s="120">
        <f>IF(BK61=$BK$16,'DATA GURU'!$C$30,0)</f>
        <v>0</v>
      </c>
      <c r="BM61" s="178" t="str">
        <f>'DATA SISWA'!BM58</f>
        <v>B</v>
      </c>
      <c r="BN61" s="121">
        <f>IF(BM61=$BM$16,'DATA GURU'!$C$30,0)</f>
        <v>0</v>
      </c>
      <c r="BO61" s="178" t="str">
        <f>'DATA SISWA'!BO58</f>
        <v>D</v>
      </c>
      <c r="BP61" s="120">
        <f>IF(BO61=$BO$16,'DATA GURU'!$C$30,0)</f>
        <v>0</v>
      </c>
      <c r="BQ61" s="178" t="str">
        <f>'DATA SISWA'!BQ58</f>
        <v>E</v>
      </c>
      <c r="BR61" s="121">
        <f>IF(BQ61=$BQ$16,'DATA GURU'!$C$30,0)</f>
        <v>1.75</v>
      </c>
      <c r="BS61" s="178" t="str">
        <f>'DATA SISWA'!BS58</f>
        <v>E</v>
      </c>
      <c r="BT61" s="120">
        <f>IF(BS61=$BS$16,'DATA GURU'!$C$30,0)</f>
        <v>1.75</v>
      </c>
      <c r="BU61" s="178" t="str">
        <f>'DATA SISWA'!BU58</f>
        <v>D</v>
      </c>
      <c r="BV61" s="121">
        <f>IF(BU61=$BU$16,'DATA GURU'!$C$30,0)</f>
        <v>0</v>
      </c>
      <c r="BW61" s="178" t="str">
        <f>'DATA SISWA'!BW58</f>
        <v>D</v>
      </c>
      <c r="BX61" s="120">
        <f>IF(BW61=$BW$16,'DATA GURU'!$C$30,0)</f>
        <v>1.75</v>
      </c>
      <c r="BY61" s="178" t="str">
        <f>'DATA SISWA'!BY58</f>
        <v>A</v>
      </c>
      <c r="BZ61" s="121">
        <f>IF(BY61=$BY$16,'DATA GURU'!$C$30,0)</f>
        <v>1.75</v>
      </c>
      <c r="CA61" s="178" t="str">
        <f>'DATA SISWA'!CA58</f>
        <v>C</v>
      </c>
      <c r="CB61" s="120">
        <f>IF(CA61=$CA$16,'DATA GURU'!$C$30,0)</f>
        <v>1.75</v>
      </c>
      <c r="CC61" s="178" t="str">
        <f>'DATA SISWA'!CC58</f>
        <v>B</v>
      </c>
      <c r="CD61" s="121">
        <f>IF(CC61=$CC$16,'DATA GURU'!$C$30,0)</f>
        <v>0</v>
      </c>
      <c r="CE61" s="178" t="str">
        <f>'DATA SISWA'!CE58</f>
        <v>B</v>
      </c>
      <c r="CF61" s="120">
        <f>IF(CE61=$CE$16,'DATA GURU'!$C$30,0)</f>
        <v>1.75</v>
      </c>
      <c r="CG61" s="178" t="str">
        <f>'DATA SISWA'!CG58</f>
        <v>A</v>
      </c>
      <c r="CH61" s="121">
        <f>IF(CG61=$CG$16,'DATA GURU'!$C$30,0)</f>
        <v>0</v>
      </c>
      <c r="CI61" s="52">
        <f>'DATA SISWA'!CI58</f>
        <v>3</v>
      </c>
      <c r="CJ61" s="52">
        <f>'DATA SISWA'!CJ58</f>
        <v>3</v>
      </c>
      <c r="CK61" s="52">
        <f>'DATA SISWA'!CK58</f>
        <v>2</v>
      </c>
      <c r="CL61" s="52">
        <f>'DATA SISWA'!CL58</f>
        <v>1</v>
      </c>
      <c r="CM61" s="52">
        <f>'DATA SISWA'!CM58</f>
        <v>2</v>
      </c>
      <c r="CN61" s="63">
        <f>'DATA SISWA'!CN58</f>
        <v>18</v>
      </c>
      <c r="CO61" s="63">
        <f>'DATA SISWA'!CO58</f>
        <v>22</v>
      </c>
      <c r="CP61" s="63">
        <f>'DATA SISWA'!CP58</f>
        <v>11</v>
      </c>
      <c r="CQ61" s="38">
        <f>'DATA SISWA'!CQ58</f>
        <v>42.5</v>
      </c>
      <c r="CR61" s="39">
        <f t="shared" si="11"/>
        <v>42.5</v>
      </c>
      <c r="CS61" s="161" t="str">
        <f t="shared" si="12"/>
        <v>-</v>
      </c>
      <c r="CT61" s="161" t="str">
        <f t="shared" si="13"/>
        <v>v</v>
      </c>
      <c r="CU61" s="162" t="str">
        <f t="shared" si="14"/>
        <v>Remedial</v>
      </c>
      <c r="CX61" s="37">
        <v>44</v>
      </c>
      <c r="CY61" s="114" t="str">
        <f t="shared" si="10"/>
        <v>AMBO MHD. IFAN</v>
      </c>
      <c r="CZ61" s="157" t="s">
        <v>44</v>
      </c>
      <c r="DA61" s="37" t="s">
        <v>45</v>
      </c>
      <c r="DB61" s="37" t="s">
        <v>46</v>
      </c>
      <c r="DC61" s="37" t="s">
        <v>47</v>
      </c>
    </row>
    <row r="62" spans="1:107" x14ac:dyDescent="0.25">
      <c r="A62" s="54">
        <v>44</v>
      </c>
      <c r="B62" s="110" t="str">
        <f>'DATA SISWA'!C59</f>
        <v>06-</v>
      </c>
      <c r="C62" s="77" t="str">
        <f>'DATA SISWA'!D59</f>
        <v>005-</v>
      </c>
      <c r="D62" s="77">
        <f>'DATA SISWA'!E59</f>
        <v>0</v>
      </c>
      <c r="E62" s="111">
        <f>'DATA SISWA'!F59</f>
        <v>0</v>
      </c>
      <c r="F62" s="62" t="str">
        <f>'DATA SISWA'!B59</f>
        <v>MUN HAMIR JAMALULLAIL</v>
      </c>
      <c r="G62" s="119" t="str">
        <f>'DATA SISWA'!G59</f>
        <v>A</v>
      </c>
      <c r="H62" s="120">
        <f>IF(G62=$G$16,'DATA GURU'!$C$30,0)</f>
        <v>1.75</v>
      </c>
      <c r="I62" s="119" t="str">
        <f>'DATA SISWA'!I59</f>
        <v>E</v>
      </c>
      <c r="J62" s="120">
        <f>IF(I62=$I$16,'DATA GURU'!$C$30,0)</f>
        <v>1.75</v>
      </c>
      <c r="K62" s="119" t="str">
        <f>'DATA SISWA'!K59</f>
        <v>E</v>
      </c>
      <c r="L62" s="120">
        <f>IF(K62=$K$16,'DATA GURU'!$C$30,0)</f>
        <v>0</v>
      </c>
      <c r="M62" s="119" t="str">
        <f>'DATA SISWA'!M59</f>
        <v>C</v>
      </c>
      <c r="N62" s="120">
        <f>IF(M62=$M$16,'DATA GURU'!$C$30,0)</f>
        <v>0</v>
      </c>
      <c r="O62" s="119" t="str">
        <f>'DATA SISWA'!O59</f>
        <v>A</v>
      </c>
      <c r="P62" s="120">
        <f>IF(O62=$O$16,'DATA GURU'!$C$30,0)</f>
        <v>0</v>
      </c>
      <c r="Q62" s="119" t="str">
        <f>'DATA SISWA'!Q59</f>
        <v>D</v>
      </c>
      <c r="R62" s="120">
        <f>IF(Q62=$Q$16,'DATA GURU'!$C$30,0)</f>
        <v>0</v>
      </c>
      <c r="S62" s="119" t="str">
        <f>'DATA SISWA'!S59</f>
        <v>B</v>
      </c>
      <c r="T62" s="120">
        <f>IF(S62=$S$16,'DATA GURU'!$C$30,0)</f>
        <v>0</v>
      </c>
      <c r="U62" s="119" t="str">
        <f>'DATA SISWA'!U59</f>
        <v>A</v>
      </c>
      <c r="V62" s="120">
        <f>IF(U62=$U$16,'DATA GURU'!$C$30,0)</f>
        <v>0</v>
      </c>
      <c r="W62" s="119" t="str">
        <f>'DATA SISWA'!W59</f>
        <v>A</v>
      </c>
      <c r="X62" s="120">
        <f>IF(W62=$W$16,'DATA GURU'!$C$30,0)</f>
        <v>0</v>
      </c>
      <c r="Y62" s="119" t="str">
        <f>'DATA SISWA'!Y59</f>
        <v>E</v>
      </c>
      <c r="Z62" s="120">
        <f>IF(Y62=$Y$16,'DATA GURU'!$C$30,0)</f>
        <v>0</v>
      </c>
      <c r="AA62" s="119" t="str">
        <f>'DATA SISWA'!AA59</f>
        <v>E</v>
      </c>
      <c r="AB62" s="120">
        <f>IF(AA62=$AA$16,'DATA GURU'!$C$30,0)</f>
        <v>1.75</v>
      </c>
      <c r="AC62" s="178" t="str">
        <f>'DATA SISWA'!AC59</f>
        <v>A</v>
      </c>
      <c r="AD62" s="121">
        <f>IF(AC62=$AC$16,'DATA GURU'!$C$30,0)</f>
        <v>1.75</v>
      </c>
      <c r="AE62" s="178" t="str">
        <f>'DATA SISWA'!AE59</f>
        <v>E</v>
      </c>
      <c r="AF62" s="120">
        <f>IF(AE62=$AE$16,'DATA GURU'!$C$30,0)</f>
        <v>0</v>
      </c>
      <c r="AG62" s="178" t="str">
        <f>'DATA SISWA'!AG59</f>
        <v>E</v>
      </c>
      <c r="AH62" s="121">
        <f>IF(AG62=$AG$16,'DATA GURU'!$C$30,0)</f>
        <v>0</v>
      </c>
      <c r="AI62" s="178" t="str">
        <f>'DATA SISWA'!AI59</f>
        <v>D</v>
      </c>
      <c r="AJ62" s="120">
        <f>IF(AI62=$AI$16,'DATA GURU'!$C$30,0)</f>
        <v>1.75</v>
      </c>
      <c r="AK62" s="178" t="str">
        <f>'DATA SISWA'!AK59</f>
        <v>B</v>
      </c>
      <c r="AL62" s="121">
        <f>IF(AK62=$AK$16,'DATA GURU'!$C$30,0)</f>
        <v>0</v>
      </c>
      <c r="AM62" s="178" t="str">
        <f>'DATA SISWA'!AM59</f>
        <v>B</v>
      </c>
      <c r="AN62" s="120">
        <f>IF(AM62=$AM$16,'DATA GURU'!$C$30,0)</f>
        <v>1.75</v>
      </c>
      <c r="AO62" s="178" t="str">
        <f>'DATA SISWA'!AO59</f>
        <v>B</v>
      </c>
      <c r="AP62" s="121">
        <f>IF(AO62=$AO$16,'DATA GURU'!$C$30,0)</f>
        <v>0</v>
      </c>
      <c r="AQ62" s="178" t="str">
        <f>'DATA SISWA'!AQ59</f>
        <v>B</v>
      </c>
      <c r="AR62" s="120">
        <f>IF(AQ62=$AQ$16,'DATA GURU'!$C$30,0)</f>
        <v>1.75</v>
      </c>
      <c r="AS62" s="178" t="str">
        <f>'DATA SISWA'!AS59</f>
        <v>D</v>
      </c>
      <c r="AT62" s="121">
        <f>IF(AS62=$AS$16,'DATA GURU'!$C$30,0)</f>
        <v>0</v>
      </c>
      <c r="AU62" s="178" t="str">
        <f>'DATA SISWA'!AU59</f>
        <v>D</v>
      </c>
      <c r="AV62" s="120">
        <f>IF(AU62=$AU$16,'DATA GURU'!$C$30,0)</f>
        <v>0</v>
      </c>
      <c r="AW62" s="178" t="str">
        <f>'DATA SISWA'!AW59</f>
        <v>D</v>
      </c>
      <c r="AX62" s="121">
        <f>IF(AW62=$AW$16,'DATA GURU'!$C$30,0)</f>
        <v>0</v>
      </c>
      <c r="AY62" s="178" t="str">
        <f>'DATA SISWA'!AY59</f>
        <v>C</v>
      </c>
      <c r="AZ62" s="120">
        <f>IF(AY62=$AY$16,'DATA GURU'!$C$30,0)</f>
        <v>1.75</v>
      </c>
      <c r="BA62" s="178" t="str">
        <f>'DATA SISWA'!BA59</f>
        <v>A</v>
      </c>
      <c r="BB62" s="121">
        <f>IF(BA62=$BA$16,'DATA GURU'!$C$30,0)</f>
        <v>0</v>
      </c>
      <c r="BC62" s="178" t="str">
        <f>'DATA SISWA'!BC59</f>
        <v>D</v>
      </c>
      <c r="BD62" s="120">
        <f>IF(BC62=$BC$16,'DATA GURU'!$C$30,0)</f>
        <v>0</v>
      </c>
      <c r="BE62" s="178" t="str">
        <f>'DATA SISWA'!BE59</f>
        <v>D</v>
      </c>
      <c r="BF62" s="121">
        <f>IF(BE62=$BE$16,'DATA GURU'!$C$30,0)</f>
        <v>0</v>
      </c>
      <c r="BG62" s="178" t="str">
        <f>'DATA SISWA'!BG59</f>
        <v>D</v>
      </c>
      <c r="BH62" s="120">
        <f>IF(BG62=$BG$16,'DATA GURU'!$C$30,0)</f>
        <v>1.75</v>
      </c>
      <c r="BI62" s="178" t="str">
        <f>'DATA SISWA'!BI59</f>
        <v>B</v>
      </c>
      <c r="BJ62" s="121">
        <f>IF(BI62=$BI$16,'DATA GURU'!$C$30,0)</f>
        <v>0</v>
      </c>
      <c r="BK62" s="178" t="str">
        <f>'DATA SISWA'!BK59</f>
        <v>D</v>
      </c>
      <c r="BL62" s="120">
        <f>IF(BK62=$BK$16,'DATA GURU'!$C$30,0)</f>
        <v>0</v>
      </c>
      <c r="BM62" s="178" t="str">
        <f>'DATA SISWA'!BM59</f>
        <v>B</v>
      </c>
      <c r="BN62" s="121">
        <f>IF(BM62=$BM$16,'DATA GURU'!$C$30,0)</f>
        <v>0</v>
      </c>
      <c r="BO62" s="178" t="str">
        <f>'DATA SISWA'!BO59</f>
        <v>E</v>
      </c>
      <c r="BP62" s="120">
        <f>IF(BO62=$BO$16,'DATA GURU'!$C$30,0)</f>
        <v>0</v>
      </c>
      <c r="BQ62" s="178" t="str">
        <f>'DATA SISWA'!BQ59</f>
        <v>B</v>
      </c>
      <c r="BR62" s="121">
        <f>IF(BQ62=$BQ$16,'DATA GURU'!$C$30,0)</f>
        <v>0</v>
      </c>
      <c r="BS62" s="178" t="str">
        <f>'DATA SISWA'!BS59</f>
        <v>D</v>
      </c>
      <c r="BT62" s="120">
        <f>IF(BS62=$BS$16,'DATA GURU'!$C$30,0)</f>
        <v>0</v>
      </c>
      <c r="BU62" s="178" t="str">
        <f>'DATA SISWA'!BU59</f>
        <v>B</v>
      </c>
      <c r="BV62" s="121">
        <f>IF(BU62=$BU$16,'DATA GURU'!$C$30,0)</f>
        <v>1.75</v>
      </c>
      <c r="BW62" s="178" t="str">
        <f>'DATA SISWA'!BW59</f>
        <v>B</v>
      </c>
      <c r="BX62" s="120">
        <f>IF(BW62=$BW$16,'DATA GURU'!$C$30,0)</f>
        <v>0</v>
      </c>
      <c r="BY62" s="178" t="str">
        <f>'DATA SISWA'!BY59</f>
        <v>A</v>
      </c>
      <c r="BZ62" s="121">
        <f>IF(BY62=$BY$16,'DATA GURU'!$C$30,0)</f>
        <v>1.75</v>
      </c>
      <c r="CA62" s="178" t="str">
        <f>'DATA SISWA'!CA59</f>
        <v>C</v>
      </c>
      <c r="CB62" s="120">
        <f>IF(CA62=$CA$16,'DATA GURU'!$C$30,0)</f>
        <v>1.75</v>
      </c>
      <c r="CC62" s="178" t="str">
        <f>'DATA SISWA'!CC59</f>
        <v>C</v>
      </c>
      <c r="CD62" s="121">
        <f>IF(CC62=$CC$16,'DATA GURU'!$C$30,0)</f>
        <v>0</v>
      </c>
      <c r="CE62" s="178" t="str">
        <f>'DATA SISWA'!CE59</f>
        <v>B</v>
      </c>
      <c r="CF62" s="120">
        <f>IF(CE62=$CE$16,'DATA GURU'!$C$30,0)</f>
        <v>1.75</v>
      </c>
      <c r="CG62" s="178" t="str">
        <f>'DATA SISWA'!CG59</f>
        <v>B</v>
      </c>
      <c r="CH62" s="121">
        <f>IF(CG62=$CG$16,'DATA GURU'!$C$30,0)</f>
        <v>1.75</v>
      </c>
      <c r="CI62" s="52">
        <f>'DATA SISWA'!CI59</f>
        <v>3</v>
      </c>
      <c r="CJ62" s="52">
        <f>'DATA SISWA'!CJ59</f>
        <v>7</v>
      </c>
      <c r="CK62" s="52">
        <f>'DATA SISWA'!CK59</f>
        <v>2</v>
      </c>
      <c r="CL62" s="52">
        <f>'DATA SISWA'!CL59</f>
        <v>1</v>
      </c>
      <c r="CM62" s="52">
        <f>'DATA SISWA'!CM59</f>
        <v>5</v>
      </c>
      <c r="CN62" s="63">
        <f>'DATA SISWA'!CN59</f>
        <v>14</v>
      </c>
      <c r="CO62" s="63">
        <f>'DATA SISWA'!CO59</f>
        <v>26</v>
      </c>
      <c r="CP62" s="63">
        <f>'DATA SISWA'!CP59</f>
        <v>18</v>
      </c>
      <c r="CQ62" s="38">
        <f>'DATA SISWA'!CQ59</f>
        <v>42.5</v>
      </c>
      <c r="CR62" s="39">
        <f t="shared" si="11"/>
        <v>42.5</v>
      </c>
      <c r="CS62" s="161" t="str">
        <f t="shared" si="12"/>
        <v>-</v>
      </c>
      <c r="CT62" s="161" t="str">
        <f t="shared" si="13"/>
        <v>v</v>
      </c>
      <c r="CU62" s="162" t="str">
        <f t="shared" si="14"/>
        <v>Remedial</v>
      </c>
      <c r="CX62" s="37">
        <v>45</v>
      </c>
      <c r="CY62" s="114" t="str">
        <f t="shared" si="10"/>
        <v>AYU MARYANA</v>
      </c>
      <c r="CZ62" s="157" t="s">
        <v>44</v>
      </c>
      <c r="DA62" s="37" t="s">
        <v>45</v>
      </c>
      <c r="DB62" s="37" t="s">
        <v>46</v>
      </c>
      <c r="DC62" s="37" t="s">
        <v>47</v>
      </c>
    </row>
    <row r="63" spans="1:107" x14ac:dyDescent="0.25">
      <c r="A63" s="53">
        <v>45</v>
      </c>
      <c r="B63" s="110" t="str">
        <f>'DATA SISWA'!C60</f>
        <v>06-</v>
      </c>
      <c r="C63" s="77" t="str">
        <f>'DATA SISWA'!D60</f>
        <v>005-</v>
      </c>
      <c r="D63" s="77">
        <f>'DATA SISWA'!E60</f>
        <v>0</v>
      </c>
      <c r="E63" s="111">
        <f>'DATA SISWA'!F60</f>
        <v>0</v>
      </c>
      <c r="F63" s="62" t="str">
        <f>'DATA SISWA'!B60</f>
        <v>NAZILI ANANDA</v>
      </c>
      <c r="G63" s="119" t="str">
        <f>'DATA SISWA'!G60</f>
        <v>A</v>
      </c>
      <c r="H63" s="120">
        <f>IF(G63=$G$16,'DATA GURU'!$C$30,0)</f>
        <v>1.75</v>
      </c>
      <c r="I63" s="119" t="str">
        <f>'DATA SISWA'!I60</f>
        <v>E</v>
      </c>
      <c r="J63" s="120">
        <f>IF(I63=$I$16,'DATA GURU'!$C$30,0)</f>
        <v>1.75</v>
      </c>
      <c r="K63" s="119" t="str">
        <f>'DATA SISWA'!K60</f>
        <v>C</v>
      </c>
      <c r="L63" s="120">
        <f>IF(K63=$K$16,'DATA GURU'!$C$30,0)</f>
        <v>1.75</v>
      </c>
      <c r="M63" s="119" t="str">
        <f>'DATA SISWA'!M60</f>
        <v>A</v>
      </c>
      <c r="N63" s="120">
        <f>IF(M63=$M$16,'DATA GURU'!$C$30,0)</f>
        <v>1.75</v>
      </c>
      <c r="O63" s="119" t="str">
        <f>'DATA SISWA'!O60</f>
        <v>E</v>
      </c>
      <c r="P63" s="120">
        <f>IF(O63=$O$16,'DATA GURU'!$C$30,0)</f>
        <v>0</v>
      </c>
      <c r="Q63" s="119" t="str">
        <f>'DATA SISWA'!Q60</f>
        <v>B</v>
      </c>
      <c r="R63" s="120">
        <f>IF(Q63=$Q$16,'DATA GURU'!$C$30,0)</f>
        <v>0</v>
      </c>
      <c r="S63" s="119" t="str">
        <f>'DATA SISWA'!S60</f>
        <v>B</v>
      </c>
      <c r="T63" s="120">
        <f>IF(S63=$S$16,'DATA GURU'!$C$30,0)</f>
        <v>0</v>
      </c>
      <c r="U63" s="119" t="str">
        <f>'DATA SISWA'!U60</f>
        <v>E</v>
      </c>
      <c r="V63" s="120">
        <f>IF(U63=$U$16,'DATA GURU'!$C$30,0)</f>
        <v>0</v>
      </c>
      <c r="W63" s="119" t="str">
        <f>'DATA SISWA'!W60</f>
        <v>E</v>
      </c>
      <c r="X63" s="120">
        <f>IF(W63=$W$16,'DATA GURU'!$C$30,0)</f>
        <v>1.75</v>
      </c>
      <c r="Y63" s="119" t="str">
        <f>'DATA SISWA'!Y60</f>
        <v>C</v>
      </c>
      <c r="Z63" s="120">
        <f>IF(Y63=$Y$16,'DATA GURU'!$C$30,0)</f>
        <v>1.75</v>
      </c>
      <c r="AA63" s="119" t="str">
        <f>'DATA SISWA'!AA60</f>
        <v>E</v>
      </c>
      <c r="AB63" s="120">
        <f>IF(AA63=$AA$16,'DATA GURU'!$C$30,0)</f>
        <v>1.75</v>
      </c>
      <c r="AC63" s="178" t="str">
        <f>'DATA SISWA'!AC60</f>
        <v>A</v>
      </c>
      <c r="AD63" s="121">
        <f>IF(AC63=$AC$16,'DATA GURU'!$C$30,0)</f>
        <v>1.75</v>
      </c>
      <c r="AE63" s="178" t="str">
        <f>'DATA SISWA'!AE60</f>
        <v>A</v>
      </c>
      <c r="AF63" s="120">
        <f>IF(AE63=$AE$16,'DATA GURU'!$C$30,0)</f>
        <v>0</v>
      </c>
      <c r="AG63" s="178" t="str">
        <f>'DATA SISWA'!AG60</f>
        <v>A</v>
      </c>
      <c r="AH63" s="121">
        <f>IF(AG63=$AG$16,'DATA GURU'!$C$30,0)</f>
        <v>1.75</v>
      </c>
      <c r="AI63" s="178" t="str">
        <f>'DATA SISWA'!AI60</f>
        <v>D</v>
      </c>
      <c r="AJ63" s="120">
        <f>IF(AI63=$AI$16,'DATA GURU'!$C$30,0)</f>
        <v>1.75</v>
      </c>
      <c r="AK63" s="178" t="str">
        <f>'DATA SISWA'!AK60</f>
        <v>E</v>
      </c>
      <c r="AL63" s="121">
        <f>IF(AK63=$AK$16,'DATA GURU'!$C$30,0)</f>
        <v>0</v>
      </c>
      <c r="AM63" s="178" t="str">
        <f>'DATA SISWA'!AM60</f>
        <v>B</v>
      </c>
      <c r="AN63" s="120">
        <f>IF(AM63=$AM$16,'DATA GURU'!$C$30,0)</f>
        <v>1.75</v>
      </c>
      <c r="AO63" s="178" t="str">
        <f>'DATA SISWA'!AO60</f>
        <v>B</v>
      </c>
      <c r="AP63" s="121">
        <f>IF(AO63=$AO$16,'DATA GURU'!$C$30,0)</f>
        <v>0</v>
      </c>
      <c r="AQ63" s="178" t="str">
        <f>'DATA SISWA'!AQ60</f>
        <v>B</v>
      </c>
      <c r="AR63" s="120">
        <f>IF(AQ63=$AQ$16,'DATA GURU'!$C$30,0)</f>
        <v>1.75</v>
      </c>
      <c r="AS63" s="178" t="str">
        <f>'DATA SISWA'!AS60</f>
        <v>B</v>
      </c>
      <c r="AT63" s="121">
        <f>IF(AS63=$AS$16,'DATA GURU'!$C$30,0)</f>
        <v>1.75</v>
      </c>
      <c r="AU63" s="178" t="str">
        <f>'DATA SISWA'!AU60</f>
        <v>B</v>
      </c>
      <c r="AV63" s="120">
        <f>IF(AU63=$AU$16,'DATA GURU'!$C$30,0)</f>
        <v>1.75</v>
      </c>
      <c r="AW63" s="178" t="str">
        <f>'DATA SISWA'!AW60</f>
        <v>B</v>
      </c>
      <c r="AX63" s="121">
        <f>IF(AW63=$AW$16,'DATA GURU'!$C$30,0)</f>
        <v>1.75</v>
      </c>
      <c r="AY63" s="178" t="str">
        <f>'DATA SISWA'!AY60</f>
        <v>C</v>
      </c>
      <c r="AZ63" s="120">
        <f>IF(AY63=$AY$16,'DATA GURU'!$C$30,0)</f>
        <v>1.75</v>
      </c>
      <c r="BA63" s="178" t="str">
        <f>'DATA SISWA'!BA60</f>
        <v>C</v>
      </c>
      <c r="BB63" s="121">
        <f>IF(BA63=$BA$16,'DATA GURU'!$C$30,0)</f>
        <v>1.75</v>
      </c>
      <c r="BC63" s="178" t="str">
        <f>'DATA SISWA'!BC60</f>
        <v>B</v>
      </c>
      <c r="BD63" s="120">
        <f>IF(BC63=$BC$16,'DATA GURU'!$C$30,0)</f>
        <v>1.75</v>
      </c>
      <c r="BE63" s="178" t="str">
        <f>'DATA SISWA'!BE60</f>
        <v>C</v>
      </c>
      <c r="BF63" s="121">
        <f>IF(BE63=$BE$16,'DATA GURU'!$C$30,0)</f>
        <v>1.75</v>
      </c>
      <c r="BG63" s="178" t="str">
        <f>'DATA SISWA'!BG60</f>
        <v>D</v>
      </c>
      <c r="BH63" s="120">
        <f>IF(BG63=$BG$16,'DATA GURU'!$C$30,0)</f>
        <v>1.75</v>
      </c>
      <c r="BI63" s="178" t="str">
        <f>'DATA SISWA'!BI60</f>
        <v>D</v>
      </c>
      <c r="BJ63" s="121">
        <f>IF(BI63=$BI$16,'DATA GURU'!$C$30,0)</f>
        <v>0</v>
      </c>
      <c r="BK63" s="178" t="str">
        <f>'DATA SISWA'!BK60</f>
        <v>B</v>
      </c>
      <c r="BL63" s="120">
        <f>IF(BK63=$BK$16,'DATA GURU'!$C$30,0)</f>
        <v>0</v>
      </c>
      <c r="BM63" s="178" t="str">
        <f>'DATA SISWA'!BM60</f>
        <v>C</v>
      </c>
      <c r="BN63" s="121">
        <f>IF(BM63=$BM$16,'DATA GURU'!$C$30,0)</f>
        <v>1.75</v>
      </c>
      <c r="BO63" s="178" t="str">
        <f>'DATA SISWA'!BO60</f>
        <v>B</v>
      </c>
      <c r="BP63" s="120">
        <f>IF(BO63=$BO$16,'DATA GURU'!$C$30,0)</f>
        <v>1.75</v>
      </c>
      <c r="BQ63" s="178" t="str">
        <f>'DATA SISWA'!BQ60</f>
        <v>E</v>
      </c>
      <c r="BR63" s="121">
        <f>IF(BQ63=$BQ$16,'DATA GURU'!$C$30,0)</f>
        <v>1.75</v>
      </c>
      <c r="BS63" s="178" t="str">
        <f>'DATA SISWA'!BS60</f>
        <v>E</v>
      </c>
      <c r="BT63" s="120">
        <f>IF(BS63=$BS$16,'DATA GURU'!$C$30,0)</f>
        <v>1.75</v>
      </c>
      <c r="BU63" s="178" t="str">
        <f>'DATA SISWA'!BU60</f>
        <v>B</v>
      </c>
      <c r="BV63" s="121">
        <f>IF(BU63=$BU$16,'DATA GURU'!$C$30,0)</f>
        <v>1.75</v>
      </c>
      <c r="BW63" s="178" t="str">
        <f>'DATA SISWA'!BW60</f>
        <v>B</v>
      </c>
      <c r="BX63" s="120">
        <f>IF(BW63=$BW$16,'DATA GURU'!$C$30,0)</f>
        <v>0</v>
      </c>
      <c r="BY63" s="178" t="str">
        <f>'DATA SISWA'!BY60</f>
        <v>A</v>
      </c>
      <c r="BZ63" s="121">
        <f>IF(BY63=$BY$16,'DATA GURU'!$C$30,0)</f>
        <v>1.75</v>
      </c>
      <c r="CA63" s="178" t="str">
        <f>'DATA SISWA'!CA60</f>
        <v>C</v>
      </c>
      <c r="CB63" s="120">
        <f>IF(CA63=$CA$16,'DATA GURU'!$C$30,0)</f>
        <v>1.75</v>
      </c>
      <c r="CC63" s="178" t="str">
        <f>'DATA SISWA'!CC60</f>
        <v>A</v>
      </c>
      <c r="CD63" s="121">
        <f>IF(CC63=$CC$16,'DATA GURU'!$C$30,0)</f>
        <v>1.75</v>
      </c>
      <c r="CE63" s="178" t="str">
        <f>'DATA SISWA'!CE60</f>
        <v>B</v>
      </c>
      <c r="CF63" s="120">
        <f>IF(CE63=$CE$16,'DATA GURU'!$C$30,0)</f>
        <v>1.75</v>
      </c>
      <c r="CG63" s="178" t="str">
        <f>'DATA SISWA'!CG60</f>
        <v>B</v>
      </c>
      <c r="CH63" s="121">
        <f>IF(CG63=$CG$16,'DATA GURU'!$C$30,0)</f>
        <v>1.75</v>
      </c>
      <c r="CI63" s="52">
        <f>'DATA SISWA'!CI60</f>
        <v>3</v>
      </c>
      <c r="CJ63" s="52">
        <f>'DATA SISWA'!CJ60</f>
        <v>5</v>
      </c>
      <c r="CK63" s="52">
        <f>'DATA SISWA'!CK60</f>
        <v>3</v>
      </c>
      <c r="CL63" s="52">
        <f>'DATA SISWA'!CL60</f>
        <v>1</v>
      </c>
      <c r="CM63" s="52">
        <f>'DATA SISWA'!CM60</f>
        <v>5</v>
      </c>
      <c r="CN63" s="63">
        <f>'DATA SISWA'!CN60</f>
        <v>30</v>
      </c>
      <c r="CO63" s="63">
        <f>'DATA SISWA'!CO60</f>
        <v>10</v>
      </c>
      <c r="CP63" s="63">
        <f>'DATA SISWA'!CP60</f>
        <v>17</v>
      </c>
      <c r="CQ63" s="38">
        <f>'DATA SISWA'!CQ60</f>
        <v>69.5</v>
      </c>
      <c r="CR63" s="39">
        <f t="shared" si="11"/>
        <v>69.5</v>
      </c>
      <c r="CS63" s="161" t="str">
        <f t="shared" si="12"/>
        <v>v</v>
      </c>
      <c r="CT63" s="161" t="str">
        <f t="shared" si="13"/>
        <v>-</v>
      </c>
      <c r="CU63" s="162" t="str">
        <f t="shared" si="14"/>
        <v>Tuntas</v>
      </c>
      <c r="CX63" s="37">
        <v>46</v>
      </c>
      <c r="CY63" s="114" t="str">
        <f t="shared" si="10"/>
        <v>DINA MARTARINI</v>
      </c>
      <c r="CZ63" s="157" t="s">
        <v>44</v>
      </c>
      <c r="DA63" s="37" t="s">
        <v>45</v>
      </c>
      <c r="DB63" s="37" t="s">
        <v>46</v>
      </c>
      <c r="DC63" s="37" t="s">
        <v>47</v>
      </c>
    </row>
    <row r="64" spans="1:107" x14ac:dyDescent="0.25">
      <c r="A64" s="54">
        <v>46</v>
      </c>
      <c r="B64" s="110" t="str">
        <f>'DATA SISWA'!C61</f>
        <v>06-</v>
      </c>
      <c r="C64" s="77" t="str">
        <f>'DATA SISWA'!D61</f>
        <v>005-</v>
      </c>
      <c r="D64" s="77">
        <f>'DATA SISWA'!E61</f>
        <v>0</v>
      </c>
      <c r="E64" s="111">
        <f>'DATA SISWA'!F61</f>
        <v>0</v>
      </c>
      <c r="F64" s="62" t="str">
        <f>'DATA SISWA'!B61</f>
        <v>NUR KHAIRINA</v>
      </c>
      <c r="G64" s="119" t="str">
        <f>'DATA SISWA'!G61</f>
        <v>A</v>
      </c>
      <c r="H64" s="120">
        <f>IF(G64=$G$16,'DATA GURU'!$C$30,0)</f>
        <v>1.75</v>
      </c>
      <c r="I64" s="119" t="str">
        <f>'DATA SISWA'!I61</f>
        <v>E</v>
      </c>
      <c r="J64" s="120">
        <f>IF(I64=$I$16,'DATA GURU'!$C$30,0)</f>
        <v>1.75</v>
      </c>
      <c r="K64" s="119" t="str">
        <f>'DATA SISWA'!K61</f>
        <v>C</v>
      </c>
      <c r="L64" s="120">
        <f>IF(K64=$K$16,'DATA GURU'!$C$30,0)</f>
        <v>1.75</v>
      </c>
      <c r="M64" s="119" t="str">
        <f>'DATA SISWA'!M61</f>
        <v>E</v>
      </c>
      <c r="N64" s="120">
        <f>IF(M64=$M$16,'DATA GURU'!$C$30,0)</f>
        <v>0</v>
      </c>
      <c r="O64" s="119" t="str">
        <f>'DATA SISWA'!O61</f>
        <v>B</v>
      </c>
      <c r="P64" s="120">
        <f>IF(O64=$O$16,'DATA GURU'!$C$30,0)</f>
        <v>1.75</v>
      </c>
      <c r="Q64" s="119" t="str">
        <f>'DATA SISWA'!Q61</f>
        <v>B</v>
      </c>
      <c r="R64" s="120">
        <f>IF(Q64=$Q$16,'DATA GURU'!$C$30,0)</f>
        <v>0</v>
      </c>
      <c r="S64" s="119" t="str">
        <f>'DATA SISWA'!S61</f>
        <v>B</v>
      </c>
      <c r="T64" s="120">
        <f>IF(S64=$S$16,'DATA GURU'!$C$30,0)</f>
        <v>0</v>
      </c>
      <c r="U64" s="119" t="str">
        <f>'DATA SISWA'!U61</f>
        <v>D</v>
      </c>
      <c r="V64" s="120">
        <f>IF(U64=$U$16,'DATA GURU'!$C$30,0)</f>
        <v>1.75</v>
      </c>
      <c r="W64" s="119" t="str">
        <f>'DATA SISWA'!W61</f>
        <v>A</v>
      </c>
      <c r="X64" s="120">
        <f>IF(W64=$W$16,'DATA GURU'!$C$30,0)</f>
        <v>0</v>
      </c>
      <c r="Y64" s="119" t="str">
        <f>'DATA SISWA'!Y61</f>
        <v>C</v>
      </c>
      <c r="Z64" s="120">
        <f>IF(Y64=$Y$16,'DATA GURU'!$C$30,0)</f>
        <v>1.75</v>
      </c>
      <c r="AA64" s="119" t="str">
        <f>'DATA SISWA'!AA61</f>
        <v>E</v>
      </c>
      <c r="AB64" s="120">
        <f>IF(AA64=$AA$16,'DATA GURU'!$C$30,0)</f>
        <v>1.75</v>
      </c>
      <c r="AC64" s="178" t="str">
        <f>'DATA SISWA'!AC61</f>
        <v>B</v>
      </c>
      <c r="AD64" s="121">
        <f>IF(AC64=$AC$16,'DATA GURU'!$C$30,0)</f>
        <v>0</v>
      </c>
      <c r="AE64" s="178" t="str">
        <f>'DATA SISWA'!AE61</f>
        <v>E</v>
      </c>
      <c r="AF64" s="120">
        <f>IF(AE64=$AE$16,'DATA GURU'!$C$30,0)</f>
        <v>0</v>
      </c>
      <c r="AG64" s="178" t="str">
        <f>'DATA SISWA'!AG61</f>
        <v>A</v>
      </c>
      <c r="AH64" s="121">
        <f>IF(AG64=$AG$16,'DATA GURU'!$C$30,0)</f>
        <v>1.75</v>
      </c>
      <c r="AI64" s="178" t="str">
        <f>'DATA SISWA'!AI61</f>
        <v>D</v>
      </c>
      <c r="AJ64" s="120">
        <f>IF(AI64=$AI$16,'DATA GURU'!$C$30,0)</f>
        <v>1.75</v>
      </c>
      <c r="AK64" s="178" t="str">
        <f>'DATA SISWA'!AK61</f>
        <v>E</v>
      </c>
      <c r="AL64" s="121">
        <f>IF(AK64=$AK$16,'DATA GURU'!$C$30,0)</f>
        <v>0</v>
      </c>
      <c r="AM64" s="178" t="str">
        <f>'DATA SISWA'!AM61</f>
        <v>B</v>
      </c>
      <c r="AN64" s="120">
        <f>IF(AM64=$AM$16,'DATA GURU'!$C$30,0)</f>
        <v>1.75</v>
      </c>
      <c r="AO64" s="178" t="str">
        <f>'DATA SISWA'!AO61</f>
        <v>E</v>
      </c>
      <c r="AP64" s="121">
        <f>IF(AO64=$AO$16,'DATA GURU'!$C$30,0)</f>
        <v>1.75</v>
      </c>
      <c r="AQ64" s="178" t="str">
        <f>'DATA SISWA'!AQ61</f>
        <v>B</v>
      </c>
      <c r="AR64" s="120">
        <f>IF(AQ64=$AQ$16,'DATA GURU'!$C$30,0)</f>
        <v>1.75</v>
      </c>
      <c r="AS64" s="178" t="str">
        <f>'DATA SISWA'!AS61</f>
        <v>B</v>
      </c>
      <c r="AT64" s="121">
        <f>IF(AS64=$AS$16,'DATA GURU'!$C$30,0)</f>
        <v>1.75</v>
      </c>
      <c r="AU64" s="178" t="str">
        <f>'DATA SISWA'!AU61</f>
        <v>B</v>
      </c>
      <c r="AV64" s="120">
        <f>IF(AU64=$AU$16,'DATA GURU'!$C$30,0)</f>
        <v>1.75</v>
      </c>
      <c r="AW64" s="178" t="str">
        <f>'DATA SISWA'!AW61</f>
        <v>B</v>
      </c>
      <c r="AX64" s="121">
        <f>IF(AW64=$AW$16,'DATA GURU'!$C$30,0)</f>
        <v>1.75</v>
      </c>
      <c r="AY64" s="178" t="str">
        <f>'DATA SISWA'!AY61</f>
        <v>C</v>
      </c>
      <c r="AZ64" s="120">
        <f>IF(AY64=$AY$16,'DATA GURU'!$C$30,0)</f>
        <v>1.75</v>
      </c>
      <c r="BA64" s="178" t="str">
        <f>'DATA SISWA'!BA61</f>
        <v>C</v>
      </c>
      <c r="BB64" s="121">
        <f>IF(BA64=$BA$16,'DATA GURU'!$C$30,0)</f>
        <v>1.75</v>
      </c>
      <c r="BC64" s="178" t="str">
        <f>'DATA SISWA'!BC61</f>
        <v>B</v>
      </c>
      <c r="BD64" s="120">
        <f>IF(BC64=$BC$16,'DATA GURU'!$C$30,0)</f>
        <v>1.75</v>
      </c>
      <c r="BE64" s="178" t="str">
        <f>'DATA SISWA'!BE61</f>
        <v>C</v>
      </c>
      <c r="BF64" s="121">
        <f>IF(BE64=$BE$16,'DATA GURU'!$C$30,0)</f>
        <v>1.75</v>
      </c>
      <c r="BG64" s="178" t="str">
        <f>'DATA SISWA'!BG61</f>
        <v>D</v>
      </c>
      <c r="BH64" s="120">
        <f>IF(BG64=$BG$16,'DATA GURU'!$C$30,0)</f>
        <v>1.75</v>
      </c>
      <c r="BI64" s="178" t="str">
        <f>'DATA SISWA'!BI61</f>
        <v>A</v>
      </c>
      <c r="BJ64" s="121">
        <f>IF(BI64=$BI$16,'DATA GURU'!$C$30,0)</f>
        <v>1.75</v>
      </c>
      <c r="BK64" s="178" t="str">
        <f>'DATA SISWA'!BK61</f>
        <v>C</v>
      </c>
      <c r="BL64" s="120">
        <f>IF(BK64=$BK$16,'DATA GURU'!$C$30,0)</f>
        <v>0</v>
      </c>
      <c r="BM64" s="178" t="str">
        <f>'DATA SISWA'!BM61</f>
        <v>C</v>
      </c>
      <c r="BN64" s="121">
        <f>IF(BM64=$BM$16,'DATA GURU'!$C$30,0)</f>
        <v>1.75</v>
      </c>
      <c r="BO64" s="178" t="str">
        <f>'DATA SISWA'!BO61</f>
        <v>B</v>
      </c>
      <c r="BP64" s="120">
        <f>IF(BO64=$BO$16,'DATA GURU'!$C$30,0)</f>
        <v>1.75</v>
      </c>
      <c r="BQ64" s="178" t="str">
        <f>'DATA SISWA'!BQ61</f>
        <v>E</v>
      </c>
      <c r="BR64" s="121">
        <f>IF(BQ64=$BQ$16,'DATA GURU'!$C$30,0)</f>
        <v>1.75</v>
      </c>
      <c r="BS64" s="178" t="str">
        <f>'DATA SISWA'!BS61</f>
        <v>E</v>
      </c>
      <c r="BT64" s="120">
        <f>IF(BS64=$BS$16,'DATA GURU'!$C$30,0)</f>
        <v>1.75</v>
      </c>
      <c r="BU64" s="178" t="str">
        <f>'DATA SISWA'!BU61</f>
        <v>B</v>
      </c>
      <c r="BV64" s="121">
        <f>IF(BU64=$BU$16,'DATA GURU'!$C$30,0)</f>
        <v>1.75</v>
      </c>
      <c r="BW64" s="178" t="str">
        <f>'DATA SISWA'!BW61</f>
        <v>D</v>
      </c>
      <c r="BX64" s="120">
        <f>IF(BW64=$BW$16,'DATA GURU'!$C$30,0)</f>
        <v>1.75</v>
      </c>
      <c r="BY64" s="178" t="str">
        <f>'DATA SISWA'!BY61</f>
        <v>A</v>
      </c>
      <c r="BZ64" s="121">
        <f>IF(BY64=$BY$16,'DATA GURU'!$C$30,0)</f>
        <v>1.75</v>
      </c>
      <c r="CA64" s="178" t="str">
        <f>'DATA SISWA'!CA61</f>
        <v>C</v>
      </c>
      <c r="CB64" s="120">
        <f>IF(CA64=$CA$16,'DATA GURU'!$C$30,0)</f>
        <v>1.75</v>
      </c>
      <c r="CC64" s="178" t="str">
        <f>'DATA SISWA'!CC61</f>
        <v>A</v>
      </c>
      <c r="CD64" s="121">
        <f>IF(CC64=$CC$16,'DATA GURU'!$C$30,0)</f>
        <v>1.75</v>
      </c>
      <c r="CE64" s="178" t="str">
        <f>'DATA SISWA'!CE61</f>
        <v>C</v>
      </c>
      <c r="CF64" s="120">
        <f>IF(CE64=$CE$16,'DATA GURU'!$C$30,0)</f>
        <v>0</v>
      </c>
      <c r="CG64" s="178" t="str">
        <f>'DATA SISWA'!CG61</f>
        <v>B</v>
      </c>
      <c r="CH64" s="121">
        <f>IF(CG64=$CG$16,'DATA GURU'!$C$30,0)</f>
        <v>1.75</v>
      </c>
      <c r="CI64" s="52">
        <f>'DATA SISWA'!CI61</f>
        <v>3</v>
      </c>
      <c r="CJ64" s="52">
        <f>'DATA SISWA'!CJ61</f>
        <v>7</v>
      </c>
      <c r="CK64" s="52">
        <f>'DATA SISWA'!CK61</f>
        <v>5</v>
      </c>
      <c r="CL64" s="52">
        <f>'DATA SISWA'!CL61</f>
        <v>1</v>
      </c>
      <c r="CM64" s="52">
        <f>'DATA SISWA'!CM61</f>
        <v>5</v>
      </c>
      <c r="CN64" s="63">
        <f>'DATA SISWA'!CN61</f>
        <v>31</v>
      </c>
      <c r="CO64" s="63">
        <f>'DATA SISWA'!CO61</f>
        <v>9</v>
      </c>
      <c r="CP64" s="63">
        <f>'DATA SISWA'!CP61</f>
        <v>21</v>
      </c>
      <c r="CQ64" s="38">
        <f>'DATA SISWA'!CQ61</f>
        <v>75.25</v>
      </c>
      <c r="CR64" s="39">
        <f t="shared" si="11"/>
        <v>75.25</v>
      </c>
      <c r="CS64" s="161" t="str">
        <f t="shared" si="12"/>
        <v>v</v>
      </c>
      <c r="CT64" s="161" t="str">
        <f t="shared" si="13"/>
        <v>-</v>
      </c>
      <c r="CU64" s="162" t="str">
        <f t="shared" si="14"/>
        <v>Pengayaan</v>
      </c>
      <c r="CX64" s="37">
        <v>47</v>
      </c>
      <c r="CY64" s="114" t="str">
        <f t="shared" si="10"/>
        <v>FERRY JOKO SUSANTO</v>
      </c>
      <c r="CZ64" s="157" t="s">
        <v>44</v>
      </c>
      <c r="DA64" s="37" t="s">
        <v>45</v>
      </c>
      <c r="DB64" s="37" t="s">
        <v>46</v>
      </c>
      <c r="DC64" s="37" t="s">
        <v>47</v>
      </c>
    </row>
    <row r="65" spans="1:107" x14ac:dyDescent="0.25">
      <c r="A65" s="53">
        <v>47</v>
      </c>
      <c r="B65" s="110" t="str">
        <f>'DATA SISWA'!C62</f>
        <v>06-</v>
      </c>
      <c r="C65" s="77" t="str">
        <f>'DATA SISWA'!D62</f>
        <v>005-</v>
      </c>
      <c r="D65" s="77">
        <f>'DATA SISWA'!E62</f>
        <v>0</v>
      </c>
      <c r="E65" s="111">
        <f>'DATA SISWA'!F62</f>
        <v>0</v>
      </c>
      <c r="F65" s="62" t="str">
        <f>'DATA SISWA'!B62</f>
        <v>ODY OVRIOLDY</v>
      </c>
      <c r="G65" s="119" t="str">
        <f>'DATA SISWA'!G62</f>
        <v>D</v>
      </c>
      <c r="H65" s="120">
        <f>IF(G65=$G$16,'DATA GURU'!$C$30,0)</f>
        <v>0</v>
      </c>
      <c r="I65" s="119" t="str">
        <f>'DATA SISWA'!I62</f>
        <v>A</v>
      </c>
      <c r="J65" s="120">
        <f>IF(I65=$I$16,'DATA GURU'!$C$30,0)</f>
        <v>0</v>
      </c>
      <c r="K65" s="119" t="str">
        <f>'DATA SISWA'!K62</f>
        <v>E</v>
      </c>
      <c r="L65" s="120">
        <f>IF(K65=$K$16,'DATA GURU'!$C$30,0)</f>
        <v>0</v>
      </c>
      <c r="M65" s="119" t="str">
        <f>'DATA SISWA'!M62</f>
        <v>A</v>
      </c>
      <c r="N65" s="120">
        <f>IF(M65=$M$16,'DATA GURU'!$C$30,0)</f>
        <v>1.75</v>
      </c>
      <c r="O65" s="119" t="str">
        <f>'DATA SISWA'!O62</f>
        <v>A</v>
      </c>
      <c r="P65" s="120">
        <f>IF(O65=$O$16,'DATA GURU'!$C$30,0)</f>
        <v>0</v>
      </c>
      <c r="Q65" s="119" t="str">
        <f>'DATA SISWA'!Q62</f>
        <v>B</v>
      </c>
      <c r="R65" s="120">
        <f>IF(Q65=$Q$16,'DATA GURU'!$C$30,0)</f>
        <v>0</v>
      </c>
      <c r="S65" s="119" t="str">
        <f>'DATA SISWA'!S62</f>
        <v>B</v>
      </c>
      <c r="T65" s="120">
        <f>IF(S65=$S$16,'DATA GURU'!$C$30,0)</f>
        <v>0</v>
      </c>
      <c r="U65" s="119" t="str">
        <f>'DATA SISWA'!U62</f>
        <v>D</v>
      </c>
      <c r="V65" s="120">
        <f>IF(U65=$U$16,'DATA GURU'!$C$30,0)</f>
        <v>1.75</v>
      </c>
      <c r="W65" s="119" t="str">
        <f>'DATA SISWA'!W62</f>
        <v>A</v>
      </c>
      <c r="X65" s="120">
        <f>IF(W65=$W$16,'DATA GURU'!$C$30,0)</f>
        <v>0</v>
      </c>
      <c r="Y65" s="119" t="str">
        <f>'DATA SISWA'!Y62</f>
        <v>C</v>
      </c>
      <c r="Z65" s="120">
        <f>IF(Y65=$Y$16,'DATA GURU'!$C$30,0)</f>
        <v>1.75</v>
      </c>
      <c r="AA65" s="119" t="str">
        <f>'DATA SISWA'!AA62</f>
        <v>D</v>
      </c>
      <c r="AB65" s="120">
        <f>IF(AA65=$AA$16,'DATA GURU'!$C$30,0)</f>
        <v>0</v>
      </c>
      <c r="AC65" s="178" t="str">
        <f>'DATA SISWA'!AC62</f>
        <v>C</v>
      </c>
      <c r="AD65" s="121">
        <f>IF(AC65=$AC$16,'DATA GURU'!$C$30,0)</f>
        <v>0</v>
      </c>
      <c r="AE65" s="178" t="str">
        <f>'DATA SISWA'!AE62</f>
        <v>A</v>
      </c>
      <c r="AF65" s="120">
        <f>IF(AE65=$AE$16,'DATA GURU'!$C$30,0)</f>
        <v>0</v>
      </c>
      <c r="AG65" s="178" t="str">
        <f>'DATA SISWA'!AG62</f>
        <v>A</v>
      </c>
      <c r="AH65" s="121">
        <f>IF(AG65=$AG$16,'DATA GURU'!$C$30,0)</f>
        <v>1.75</v>
      </c>
      <c r="AI65" s="178" t="str">
        <f>'DATA SISWA'!AI62</f>
        <v>D</v>
      </c>
      <c r="AJ65" s="120">
        <f>IF(AI65=$AI$16,'DATA GURU'!$C$30,0)</f>
        <v>1.75</v>
      </c>
      <c r="AK65" s="178" t="str">
        <f>'DATA SISWA'!AK62</f>
        <v>A</v>
      </c>
      <c r="AL65" s="121">
        <f>IF(AK65=$AK$16,'DATA GURU'!$C$30,0)</f>
        <v>0</v>
      </c>
      <c r="AM65" s="178" t="str">
        <f>'DATA SISWA'!AM62</f>
        <v>B</v>
      </c>
      <c r="AN65" s="120">
        <f>IF(AM65=$AM$16,'DATA GURU'!$C$30,0)</f>
        <v>1.75</v>
      </c>
      <c r="AO65" s="178" t="str">
        <f>'DATA SISWA'!AO62</f>
        <v>A</v>
      </c>
      <c r="AP65" s="121">
        <f>IF(AO65=$AO$16,'DATA GURU'!$C$30,0)</f>
        <v>0</v>
      </c>
      <c r="AQ65" s="178" t="str">
        <f>'DATA SISWA'!AQ62</f>
        <v>B</v>
      </c>
      <c r="AR65" s="120">
        <f>IF(AQ65=$AQ$16,'DATA GURU'!$C$30,0)</f>
        <v>1.75</v>
      </c>
      <c r="AS65" s="178" t="str">
        <f>'DATA SISWA'!AS62</f>
        <v>D</v>
      </c>
      <c r="AT65" s="121">
        <f>IF(AS65=$AS$16,'DATA GURU'!$C$30,0)</f>
        <v>0</v>
      </c>
      <c r="AU65" s="178" t="str">
        <f>'DATA SISWA'!AU62</f>
        <v>A</v>
      </c>
      <c r="AV65" s="120">
        <f>IF(AU65=$AU$16,'DATA GURU'!$C$30,0)</f>
        <v>0</v>
      </c>
      <c r="AW65" s="178" t="str">
        <f>'DATA SISWA'!AW62</f>
        <v>B</v>
      </c>
      <c r="AX65" s="121">
        <f>IF(AW65=$AW$16,'DATA GURU'!$C$30,0)</f>
        <v>1.75</v>
      </c>
      <c r="AY65" s="178" t="str">
        <f>'DATA SISWA'!AY62</f>
        <v>C</v>
      </c>
      <c r="AZ65" s="120">
        <f>IF(AY65=$AY$16,'DATA GURU'!$C$30,0)</f>
        <v>1.75</v>
      </c>
      <c r="BA65" s="178" t="str">
        <f>'DATA SISWA'!BA62</f>
        <v>C</v>
      </c>
      <c r="BB65" s="121">
        <f>IF(BA65=$BA$16,'DATA GURU'!$C$30,0)</f>
        <v>1.75</v>
      </c>
      <c r="BC65" s="178" t="str">
        <f>'DATA SISWA'!BC62</f>
        <v>B</v>
      </c>
      <c r="BD65" s="120">
        <f>IF(BC65=$BC$16,'DATA GURU'!$C$30,0)</f>
        <v>1.75</v>
      </c>
      <c r="BE65" s="178" t="str">
        <f>'DATA SISWA'!BE62</f>
        <v>C</v>
      </c>
      <c r="BF65" s="121">
        <f>IF(BE65=$BE$16,'DATA GURU'!$C$30,0)</f>
        <v>1.75</v>
      </c>
      <c r="BG65" s="178" t="str">
        <f>'DATA SISWA'!BG62</f>
        <v>D</v>
      </c>
      <c r="BH65" s="120">
        <f>IF(BG65=$BG$16,'DATA GURU'!$C$30,0)</f>
        <v>1.75</v>
      </c>
      <c r="BI65" s="178" t="str">
        <f>'DATA SISWA'!BI62</f>
        <v>E</v>
      </c>
      <c r="BJ65" s="121">
        <f>IF(BI65=$BI$16,'DATA GURU'!$C$30,0)</f>
        <v>0</v>
      </c>
      <c r="BK65" s="178" t="str">
        <f>'DATA SISWA'!BK62</f>
        <v>D</v>
      </c>
      <c r="BL65" s="120">
        <f>IF(BK65=$BK$16,'DATA GURU'!$C$30,0)</f>
        <v>0</v>
      </c>
      <c r="BM65" s="178" t="str">
        <f>'DATA SISWA'!BM62</f>
        <v>C</v>
      </c>
      <c r="BN65" s="121">
        <f>IF(BM65=$BM$16,'DATA GURU'!$C$30,0)</f>
        <v>1.75</v>
      </c>
      <c r="BO65" s="178" t="str">
        <f>'DATA SISWA'!BO62</f>
        <v>B</v>
      </c>
      <c r="BP65" s="120">
        <f>IF(BO65=$BO$16,'DATA GURU'!$C$30,0)</f>
        <v>1.75</v>
      </c>
      <c r="BQ65" s="178" t="str">
        <f>'DATA SISWA'!BQ62</f>
        <v>E</v>
      </c>
      <c r="BR65" s="121">
        <f>IF(BQ65=$BQ$16,'DATA GURU'!$C$30,0)</f>
        <v>1.75</v>
      </c>
      <c r="BS65" s="178" t="str">
        <f>'DATA SISWA'!BS62</f>
        <v>E</v>
      </c>
      <c r="BT65" s="120">
        <f>IF(BS65=$BS$16,'DATA GURU'!$C$30,0)</f>
        <v>1.75</v>
      </c>
      <c r="BU65" s="178" t="str">
        <f>'DATA SISWA'!BU62</f>
        <v>D</v>
      </c>
      <c r="BV65" s="121">
        <f>IF(BU65=$BU$16,'DATA GURU'!$C$30,0)</f>
        <v>0</v>
      </c>
      <c r="BW65" s="178" t="str">
        <f>'DATA SISWA'!BW62</f>
        <v>D</v>
      </c>
      <c r="BX65" s="120">
        <f>IF(BW65=$BW$16,'DATA GURU'!$C$30,0)</f>
        <v>1.75</v>
      </c>
      <c r="BY65" s="178" t="str">
        <f>'DATA SISWA'!BY62</f>
        <v>A</v>
      </c>
      <c r="BZ65" s="121">
        <f>IF(BY65=$BY$16,'DATA GURU'!$C$30,0)</f>
        <v>1.75</v>
      </c>
      <c r="CA65" s="178" t="str">
        <f>'DATA SISWA'!CA62</f>
        <v>C</v>
      </c>
      <c r="CB65" s="120">
        <f>IF(CA65=$CA$16,'DATA GURU'!$C$30,0)</f>
        <v>1.75</v>
      </c>
      <c r="CC65" s="178" t="str">
        <f>'DATA SISWA'!CC62</f>
        <v>C</v>
      </c>
      <c r="CD65" s="121">
        <f>IF(CC65=$CC$16,'DATA GURU'!$C$30,0)</f>
        <v>0</v>
      </c>
      <c r="CE65" s="178" t="str">
        <f>'DATA SISWA'!CE62</f>
        <v>B</v>
      </c>
      <c r="CF65" s="120">
        <f>IF(CE65=$CE$16,'DATA GURU'!$C$30,0)</f>
        <v>1.75</v>
      </c>
      <c r="CG65" s="178" t="str">
        <f>'DATA SISWA'!CG62</f>
        <v>A</v>
      </c>
      <c r="CH65" s="121">
        <f>IF(CG65=$CG$16,'DATA GURU'!$C$30,0)</f>
        <v>0</v>
      </c>
      <c r="CI65" s="52">
        <f>'DATA SISWA'!CI62</f>
        <v>2</v>
      </c>
      <c r="CJ65" s="52">
        <f>'DATA SISWA'!CJ62</f>
        <v>7</v>
      </c>
      <c r="CK65" s="52">
        <f>'DATA SISWA'!CK62</f>
        <v>3</v>
      </c>
      <c r="CL65" s="52">
        <f>'DATA SISWA'!CL62</f>
        <v>1</v>
      </c>
      <c r="CM65" s="52">
        <f>'DATA SISWA'!CM62</f>
        <v>4</v>
      </c>
      <c r="CN65" s="63">
        <f>'DATA SISWA'!CN62</f>
        <v>21</v>
      </c>
      <c r="CO65" s="63">
        <f>'DATA SISWA'!CO62</f>
        <v>19</v>
      </c>
      <c r="CP65" s="63">
        <f>'DATA SISWA'!CP62</f>
        <v>17</v>
      </c>
      <c r="CQ65" s="38">
        <f>'DATA SISWA'!CQ62</f>
        <v>53.75</v>
      </c>
      <c r="CR65" s="39">
        <f t="shared" si="11"/>
        <v>53.75</v>
      </c>
      <c r="CS65" s="161" t="str">
        <f t="shared" si="12"/>
        <v>-</v>
      </c>
      <c r="CT65" s="161" t="str">
        <f t="shared" si="13"/>
        <v>v</v>
      </c>
      <c r="CU65" s="162" t="str">
        <f t="shared" si="14"/>
        <v>Remedial</v>
      </c>
      <c r="CX65" s="37">
        <v>48</v>
      </c>
      <c r="CY65" s="114" t="str">
        <f t="shared" si="10"/>
        <v>HUSNUS SAFARI</v>
      </c>
      <c r="CZ65" s="157" t="s">
        <v>44</v>
      </c>
      <c r="DA65" s="37" t="s">
        <v>45</v>
      </c>
      <c r="DB65" s="37" t="s">
        <v>46</v>
      </c>
      <c r="DC65" s="37" t="s">
        <v>47</v>
      </c>
    </row>
    <row r="66" spans="1:107" x14ac:dyDescent="0.25">
      <c r="A66" s="54">
        <v>48</v>
      </c>
      <c r="B66" s="110" t="str">
        <f>'DATA SISWA'!C63</f>
        <v>06-</v>
      </c>
      <c r="C66" s="77" t="str">
        <f>'DATA SISWA'!D63</f>
        <v>005-</v>
      </c>
      <c r="D66" s="77">
        <f>'DATA SISWA'!E63</f>
        <v>0</v>
      </c>
      <c r="E66" s="111">
        <f>'DATA SISWA'!F63</f>
        <v>0</v>
      </c>
      <c r="F66" s="62" t="str">
        <f>'DATA SISWA'!B63</f>
        <v>RAHIMAYANI</v>
      </c>
      <c r="G66" s="119" t="str">
        <f>'DATA SISWA'!G63</f>
        <v>B</v>
      </c>
      <c r="H66" s="120">
        <f>IF(G66=$G$16,'DATA GURU'!$C$30,0)</f>
        <v>0</v>
      </c>
      <c r="I66" s="119" t="str">
        <f>'DATA SISWA'!I63</f>
        <v>E</v>
      </c>
      <c r="J66" s="120">
        <f>IF(I66=$I$16,'DATA GURU'!$C$30,0)</f>
        <v>1.75</v>
      </c>
      <c r="K66" s="119" t="str">
        <f>'DATA SISWA'!K63</f>
        <v>E</v>
      </c>
      <c r="L66" s="120">
        <f>IF(K66=$K$16,'DATA GURU'!$C$30,0)</f>
        <v>0</v>
      </c>
      <c r="M66" s="119" t="str">
        <f>'DATA SISWA'!M63</f>
        <v>A</v>
      </c>
      <c r="N66" s="120">
        <f>IF(M66=$M$16,'DATA GURU'!$C$30,0)</f>
        <v>1.75</v>
      </c>
      <c r="O66" s="119" t="str">
        <f>'DATA SISWA'!O63</f>
        <v>X</v>
      </c>
      <c r="P66" s="120">
        <f>IF(O66=$O$16,'DATA GURU'!$C$30,0)</f>
        <v>0</v>
      </c>
      <c r="Q66" s="119" t="str">
        <f>'DATA SISWA'!Q63</f>
        <v>A</v>
      </c>
      <c r="R66" s="120">
        <f>IF(Q66=$Q$16,'DATA GURU'!$C$30,0)</f>
        <v>1.75</v>
      </c>
      <c r="S66" s="119" t="str">
        <f>'DATA SISWA'!S63</f>
        <v>E</v>
      </c>
      <c r="T66" s="120">
        <f>IF(S66=$S$16,'DATA GURU'!$C$30,0)</f>
        <v>0</v>
      </c>
      <c r="U66" s="119" t="str">
        <f>'DATA SISWA'!U63</f>
        <v>C</v>
      </c>
      <c r="V66" s="120">
        <f>IF(U66=$U$16,'DATA GURU'!$C$30,0)</f>
        <v>0</v>
      </c>
      <c r="W66" s="119" t="str">
        <f>'DATA SISWA'!W63</f>
        <v>B</v>
      </c>
      <c r="X66" s="120">
        <f>IF(W66=$W$16,'DATA GURU'!$C$30,0)</f>
        <v>0</v>
      </c>
      <c r="Y66" s="119" t="str">
        <f>'DATA SISWA'!Y63</f>
        <v>E</v>
      </c>
      <c r="Z66" s="120">
        <f>IF(Y66=$Y$16,'DATA GURU'!$C$30,0)</f>
        <v>0</v>
      </c>
      <c r="AA66" s="119" t="str">
        <f>'DATA SISWA'!AA63</f>
        <v>E</v>
      </c>
      <c r="AB66" s="120">
        <f>IF(AA66=$AA$16,'DATA GURU'!$C$30,0)</f>
        <v>1.75</v>
      </c>
      <c r="AC66" s="178" t="str">
        <f>'DATA SISWA'!AC63</f>
        <v>D</v>
      </c>
      <c r="AD66" s="121">
        <f>IF(AC66=$AC$16,'DATA GURU'!$C$30,0)</f>
        <v>0</v>
      </c>
      <c r="AE66" s="178" t="str">
        <f>'DATA SISWA'!AE63</f>
        <v>B</v>
      </c>
      <c r="AF66" s="120">
        <f>IF(AE66=$AE$16,'DATA GURU'!$C$30,0)</f>
        <v>1.75</v>
      </c>
      <c r="AG66" s="178" t="str">
        <f>'DATA SISWA'!AG63</f>
        <v>A</v>
      </c>
      <c r="AH66" s="121">
        <f>IF(AG66=$AG$16,'DATA GURU'!$C$30,0)</f>
        <v>1.75</v>
      </c>
      <c r="AI66" s="178" t="str">
        <f>'DATA SISWA'!AI63</f>
        <v>D</v>
      </c>
      <c r="AJ66" s="120">
        <f>IF(AI66=$AI$16,'DATA GURU'!$C$30,0)</f>
        <v>1.75</v>
      </c>
      <c r="AK66" s="178" t="str">
        <f>'DATA SISWA'!AK63</f>
        <v>A</v>
      </c>
      <c r="AL66" s="121">
        <f>IF(AK66=$AK$16,'DATA GURU'!$C$30,0)</f>
        <v>0</v>
      </c>
      <c r="AM66" s="178" t="str">
        <f>'DATA SISWA'!AM63</f>
        <v>B</v>
      </c>
      <c r="AN66" s="120">
        <f>IF(AM66=$AM$16,'DATA GURU'!$C$30,0)</f>
        <v>1.75</v>
      </c>
      <c r="AO66" s="178" t="str">
        <f>'DATA SISWA'!AO63</f>
        <v>B</v>
      </c>
      <c r="AP66" s="121">
        <f>IF(AO66=$AO$16,'DATA GURU'!$C$30,0)</f>
        <v>0</v>
      </c>
      <c r="AQ66" s="178" t="str">
        <f>'DATA SISWA'!AQ63</f>
        <v>B</v>
      </c>
      <c r="AR66" s="120">
        <f>IF(AQ66=$AQ$16,'DATA GURU'!$C$30,0)</f>
        <v>1.75</v>
      </c>
      <c r="AS66" s="178" t="str">
        <f>'DATA SISWA'!AS63</f>
        <v>B</v>
      </c>
      <c r="AT66" s="121">
        <f>IF(AS66=$AS$16,'DATA GURU'!$C$30,0)</f>
        <v>1.75</v>
      </c>
      <c r="AU66" s="178" t="str">
        <f>'DATA SISWA'!AU63</f>
        <v>A</v>
      </c>
      <c r="AV66" s="120">
        <f>IF(AU66=$AU$16,'DATA GURU'!$C$30,0)</f>
        <v>0</v>
      </c>
      <c r="AW66" s="178" t="str">
        <f>'DATA SISWA'!AW63</f>
        <v>C</v>
      </c>
      <c r="AX66" s="121">
        <f>IF(AW66=$AW$16,'DATA GURU'!$C$30,0)</f>
        <v>0</v>
      </c>
      <c r="AY66" s="178" t="str">
        <f>'DATA SISWA'!AY63</f>
        <v>C</v>
      </c>
      <c r="AZ66" s="120">
        <f>IF(AY66=$AY$16,'DATA GURU'!$C$30,0)</f>
        <v>1.75</v>
      </c>
      <c r="BA66" s="178" t="str">
        <f>'DATA SISWA'!BA63</f>
        <v>C</v>
      </c>
      <c r="BB66" s="121">
        <f>IF(BA66=$BA$16,'DATA GURU'!$C$30,0)</f>
        <v>1.75</v>
      </c>
      <c r="BC66" s="178" t="str">
        <f>'DATA SISWA'!BC63</f>
        <v>A</v>
      </c>
      <c r="BD66" s="120">
        <f>IF(BC66=$BC$16,'DATA GURU'!$C$30,0)</f>
        <v>0</v>
      </c>
      <c r="BE66" s="178" t="str">
        <f>'DATA SISWA'!BE63</f>
        <v>C</v>
      </c>
      <c r="BF66" s="121">
        <f>IF(BE66=$BE$16,'DATA GURU'!$C$30,0)</f>
        <v>1.75</v>
      </c>
      <c r="BG66" s="178" t="str">
        <f>'DATA SISWA'!BG63</f>
        <v>B</v>
      </c>
      <c r="BH66" s="120">
        <f>IF(BG66=$BG$16,'DATA GURU'!$C$30,0)</f>
        <v>0</v>
      </c>
      <c r="BI66" s="178" t="str">
        <f>'DATA SISWA'!BI63</f>
        <v>X</v>
      </c>
      <c r="BJ66" s="121">
        <f>IF(BI66=$BI$16,'DATA GURU'!$C$30,0)</f>
        <v>0</v>
      </c>
      <c r="BK66" s="178" t="str">
        <f>'DATA SISWA'!BK63</f>
        <v>D</v>
      </c>
      <c r="BL66" s="120">
        <f>IF(BK66=$BK$16,'DATA GURU'!$C$30,0)</f>
        <v>0</v>
      </c>
      <c r="BM66" s="178" t="str">
        <f>'DATA SISWA'!BM63</f>
        <v>B</v>
      </c>
      <c r="BN66" s="121">
        <f>IF(BM66=$BM$16,'DATA GURU'!$C$30,0)</f>
        <v>0</v>
      </c>
      <c r="BO66" s="178" t="str">
        <f>'DATA SISWA'!BO63</f>
        <v>C</v>
      </c>
      <c r="BP66" s="120">
        <f>IF(BO66=$BO$16,'DATA GURU'!$C$30,0)</f>
        <v>0</v>
      </c>
      <c r="BQ66" s="178" t="str">
        <f>'DATA SISWA'!BQ63</f>
        <v>E</v>
      </c>
      <c r="BR66" s="121">
        <f>IF(BQ66=$BQ$16,'DATA GURU'!$C$30,0)</f>
        <v>1.75</v>
      </c>
      <c r="BS66" s="178" t="str">
        <f>'DATA SISWA'!BS63</f>
        <v>E</v>
      </c>
      <c r="BT66" s="120">
        <f>IF(BS66=$BS$16,'DATA GURU'!$C$30,0)</f>
        <v>1.75</v>
      </c>
      <c r="BU66" s="178" t="str">
        <f>'DATA SISWA'!BU63</f>
        <v>B</v>
      </c>
      <c r="BV66" s="121">
        <f>IF(BU66=$BU$16,'DATA GURU'!$C$30,0)</f>
        <v>1.75</v>
      </c>
      <c r="BW66" s="178" t="str">
        <f>'DATA SISWA'!BW63</f>
        <v>D</v>
      </c>
      <c r="BX66" s="120">
        <f>IF(BW66=$BW$16,'DATA GURU'!$C$30,0)</f>
        <v>1.75</v>
      </c>
      <c r="BY66" s="178" t="str">
        <f>'DATA SISWA'!BY63</f>
        <v>A</v>
      </c>
      <c r="BZ66" s="121">
        <f>IF(BY66=$BY$16,'DATA GURU'!$C$30,0)</f>
        <v>1.75</v>
      </c>
      <c r="CA66" s="178" t="str">
        <f>'DATA SISWA'!CA63</f>
        <v>C</v>
      </c>
      <c r="CB66" s="120">
        <f>IF(CA66=$CA$16,'DATA GURU'!$C$30,0)</f>
        <v>1.75</v>
      </c>
      <c r="CC66" s="178" t="str">
        <f>'DATA SISWA'!CC63</f>
        <v>D</v>
      </c>
      <c r="CD66" s="121">
        <f>IF(CC66=$CC$16,'DATA GURU'!$C$30,0)</f>
        <v>0</v>
      </c>
      <c r="CE66" s="178" t="str">
        <f>'DATA SISWA'!CE63</f>
        <v>B</v>
      </c>
      <c r="CF66" s="120">
        <f>IF(CE66=$CE$16,'DATA GURU'!$C$30,0)</f>
        <v>1.75</v>
      </c>
      <c r="CG66" s="178" t="str">
        <f>'DATA SISWA'!CG63</f>
        <v>B</v>
      </c>
      <c r="CH66" s="121">
        <f>IF(CG66=$CG$16,'DATA GURU'!$C$30,0)</f>
        <v>1.75</v>
      </c>
      <c r="CI66" s="52">
        <f>'DATA SISWA'!CI63</f>
        <v>4</v>
      </c>
      <c r="CJ66" s="52">
        <f>'DATA SISWA'!CJ63</f>
        <v>7</v>
      </c>
      <c r="CK66" s="52">
        <f>'DATA SISWA'!CK63</f>
        <v>3</v>
      </c>
      <c r="CL66" s="52">
        <f>'DATA SISWA'!CL63</f>
        <v>1</v>
      </c>
      <c r="CM66" s="52">
        <f>'DATA SISWA'!CM63</f>
        <v>4</v>
      </c>
      <c r="CN66" s="63">
        <f>'DATA SISWA'!CN63</f>
        <v>21</v>
      </c>
      <c r="CO66" s="63">
        <f>'DATA SISWA'!CO63</f>
        <v>19</v>
      </c>
      <c r="CP66" s="63">
        <f>'DATA SISWA'!CP63</f>
        <v>19</v>
      </c>
      <c r="CQ66" s="38">
        <f>'DATA SISWA'!CQ63</f>
        <v>55.75</v>
      </c>
      <c r="CR66" s="39">
        <f t="shared" si="11"/>
        <v>55.75</v>
      </c>
      <c r="CS66" s="161" t="str">
        <f t="shared" si="12"/>
        <v>v</v>
      </c>
      <c r="CT66" s="161" t="str">
        <f t="shared" si="13"/>
        <v>-</v>
      </c>
      <c r="CU66" s="162" t="str">
        <f t="shared" si="14"/>
        <v>Tuntas</v>
      </c>
      <c r="CX66" s="37">
        <v>49</v>
      </c>
      <c r="CY66" s="114" t="str">
        <f t="shared" si="10"/>
        <v>JHODI PRATAMA</v>
      </c>
      <c r="CZ66" s="157" t="s">
        <v>44</v>
      </c>
      <c r="DA66" s="37" t="s">
        <v>45</v>
      </c>
      <c r="DB66" s="37" t="s">
        <v>46</v>
      </c>
      <c r="DC66" s="37" t="s">
        <v>47</v>
      </c>
    </row>
    <row r="67" spans="1:107" x14ac:dyDescent="0.25">
      <c r="A67" s="53">
        <v>49</v>
      </c>
      <c r="B67" s="110" t="str">
        <f>'DATA SISWA'!C64</f>
        <v>06-</v>
      </c>
      <c r="C67" s="77" t="str">
        <f>'DATA SISWA'!D64</f>
        <v>005-</v>
      </c>
      <c r="D67" s="77">
        <f>'DATA SISWA'!E64</f>
        <v>0</v>
      </c>
      <c r="E67" s="111">
        <f>'DATA SISWA'!F64</f>
        <v>0</v>
      </c>
      <c r="F67" s="62" t="str">
        <f>'DATA SISWA'!B64</f>
        <v>RAPNI SEPRIA</v>
      </c>
      <c r="G67" s="119" t="str">
        <f>'DATA SISWA'!G64</f>
        <v>A</v>
      </c>
      <c r="H67" s="120">
        <f>IF(G67=$G$16,'DATA GURU'!$C$30,0)</f>
        <v>1.75</v>
      </c>
      <c r="I67" s="119" t="str">
        <f>'DATA SISWA'!I64</f>
        <v>B</v>
      </c>
      <c r="J67" s="120">
        <f>IF(I67=$I$16,'DATA GURU'!$C$30,0)</f>
        <v>0</v>
      </c>
      <c r="K67" s="119" t="str">
        <f>'DATA SISWA'!K64</f>
        <v>E</v>
      </c>
      <c r="L67" s="120">
        <f>IF(K67=$K$16,'DATA GURU'!$C$30,0)</f>
        <v>0</v>
      </c>
      <c r="M67" s="119" t="str">
        <f>'DATA SISWA'!M64</f>
        <v>C</v>
      </c>
      <c r="N67" s="120">
        <f>IF(M67=$M$16,'DATA GURU'!$C$30,0)</f>
        <v>0</v>
      </c>
      <c r="O67" s="119" t="str">
        <f>'DATA SISWA'!O64</f>
        <v>D</v>
      </c>
      <c r="P67" s="120">
        <f>IF(O67=$O$16,'DATA GURU'!$C$30,0)</f>
        <v>0</v>
      </c>
      <c r="Q67" s="119" t="str">
        <f>'DATA SISWA'!Q64</f>
        <v>A</v>
      </c>
      <c r="R67" s="120">
        <f>IF(Q67=$Q$16,'DATA GURU'!$C$30,0)</f>
        <v>1.75</v>
      </c>
      <c r="S67" s="119" t="str">
        <f>'DATA SISWA'!S64</f>
        <v>B</v>
      </c>
      <c r="T67" s="120">
        <f>IF(S67=$S$16,'DATA GURU'!$C$30,0)</f>
        <v>0</v>
      </c>
      <c r="U67" s="119" t="str">
        <f>'DATA SISWA'!U64</f>
        <v>A</v>
      </c>
      <c r="V67" s="120">
        <f>IF(U67=$U$16,'DATA GURU'!$C$30,0)</f>
        <v>0</v>
      </c>
      <c r="W67" s="119" t="str">
        <f>'DATA SISWA'!W64</f>
        <v>A</v>
      </c>
      <c r="X67" s="120">
        <f>IF(W67=$W$16,'DATA GURU'!$C$30,0)</f>
        <v>0</v>
      </c>
      <c r="Y67" s="119" t="str">
        <f>'DATA SISWA'!Y64</f>
        <v>E</v>
      </c>
      <c r="Z67" s="120">
        <f>IF(Y67=$Y$16,'DATA GURU'!$C$30,0)</f>
        <v>0</v>
      </c>
      <c r="AA67" s="119" t="str">
        <f>'DATA SISWA'!AA64</f>
        <v>D</v>
      </c>
      <c r="AB67" s="120">
        <f>IF(AA67=$AA$16,'DATA GURU'!$C$30,0)</f>
        <v>0</v>
      </c>
      <c r="AC67" s="178" t="str">
        <f>'DATA SISWA'!AC64</f>
        <v>A</v>
      </c>
      <c r="AD67" s="121">
        <f>IF(AC67=$AC$16,'DATA GURU'!$C$30,0)</f>
        <v>1.75</v>
      </c>
      <c r="AE67" s="178" t="str">
        <f>'DATA SISWA'!AE64</f>
        <v>A</v>
      </c>
      <c r="AF67" s="120">
        <f>IF(AE67=$AE$16,'DATA GURU'!$C$30,0)</f>
        <v>0</v>
      </c>
      <c r="AG67" s="178" t="str">
        <f>'DATA SISWA'!AG64</f>
        <v>A</v>
      </c>
      <c r="AH67" s="121">
        <f>IF(AG67=$AG$16,'DATA GURU'!$C$30,0)</f>
        <v>1.75</v>
      </c>
      <c r="AI67" s="178" t="str">
        <f>'DATA SISWA'!AI64</f>
        <v>D</v>
      </c>
      <c r="AJ67" s="120">
        <f>IF(AI67=$AI$16,'DATA GURU'!$C$30,0)</f>
        <v>1.75</v>
      </c>
      <c r="AK67" s="178" t="str">
        <f>'DATA SISWA'!AK64</f>
        <v>E</v>
      </c>
      <c r="AL67" s="121">
        <f>IF(AK67=$AK$16,'DATA GURU'!$C$30,0)</f>
        <v>0</v>
      </c>
      <c r="AM67" s="178" t="str">
        <f>'DATA SISWA'!AM64</f>
        <v>B</v>
      </c>
      <c r="AN67" s="120">
        <f>IF(AM67=$AM$16,'DATA GURU'!$C$30,0)</f>
        <v>1.75</v>
      </c>
      <c r="AO67" s="178" t="str">
        <f>'DATA SISWA'!AO64</f>
        <v>A</v>
      </c>
      <c r="AP67" s="121">
        <f>IF(AO67=$AO$16,'DATA GURU'!$C$30,0)</f>
        <v>0</v>
      </c>
      <c r="AQ67" s="178" t="str">
        <f>'DATA SISWA'!AQ64</f>
        <v>B</v>
      </c>
      <c r="AR67" s="120">
        <f>IF(AQ67=$AQ$16,'DATA GURU'!$C$30,0)</f>
        <v>1.75</v>
      </c>
      <c r="AS67" s="178" t="str">
        <f>'DATA SISWA'!AS64</f>
        <v>D</v>
      </c>
      <c r="AT67" s="121">
        <f>IF(AS67=$AS$16,'DATA GURU'!$C$30,0)</f>
        <v>0</v>
      </c>
      <c r="AU67" s="178" t="str">
        <f>'DATA SISWA'!AU64</f>
        <v>D</v>
      </c>
      <c r="AV67" s="120">
        <f>IF(AU67=$AU$16,'DATA GURU'!$C$30,0)</f>
        <v>0</v>
      </c>
      <c r="AW67" s="178" t="str">
        <f>'DATA SISWA'!AW64</f>
        <v>B</v>
      </c>
      <c r="AX67" s="121">
        <f>IF(AW67=$AW$16,'DATA GURU'!$C$30,0)</f>
        <v>1.75</v>
      </c>
      <c r="AY67" s="178" t="str">
        <f>'DATA SISWA'!AY64</f>
        <v>C</v>
      </c>
      <c r="AZ67" s="120">
        <f>IF(AY67=$AY$16,'DATA GURU'!$C$30,0)</f>
        <v>1.75</v>
      </c>
      <c r="BA67" s="178" t="str">
        <f>'DATA SISWA'!BA64</f>
        <v>C</v>
      </c>
      <c r="BB67" s="121">
        <f>IF(BA67=$BA$16,'DATA GURU'!$C$30,0)</f>
        <v>1.75</v>
      </c>
      <c r="BC67" s="178" t="str">
        <f>'DATA SISWA'!BC64</f>
        <v>B</v>
      </c>
      <c r="BD67" s="120">
        <f>IF(BC67=$BC$16,'DATA GURU'!$C$30,0)</f>
        <v>1.75</v>
      </c>
      <c r="BE67" s="178" t="str">
        <f>'DATA SISWA'!BE64</f>
        <v>C</v>
      </c>
      <c r="BF67" s="121">
        <f>IF(BE67=$BE$16,'DATA GURU'!$C$30,0)</f>
        <v>1.75</v>
      </c>
      <c r="BG67" s="178" t="str">
        <f>'DATA SISWA'!BG64</f>
        <v>A</v>
      </c>
      <c r="BH67" s="120">
        <f>IF(BG67=$BG$16,'DATA GURU'!$C$30,0)</f>
        <v>0</v>
      </c>
      <c r="BI67" s="178" t="str">
        <f>'DATA SISWA'!BI64</f>
        <v>B</v>
      </c>
      <c r="BJ67" s="121">
        <f>IF(BI67=$BI$16,'DATA GURU'!$C$30,0)</f>
        <v>0</v>
      </c>
      <c r="BK67" s="178" t="str">
        <f>'DATA SISWA'!BK64</f>
        <v>D</v>
      </c>
      <c r="BL67" s="120">
        <f>IF(BK67=$BK$16,'DATA GURU'!$C$30,0)</f>
        <v>0</v>
      </c>
      <c r="BM67" s="178" t="str">
        <f>'DATA SISWA'!BM64</f>
        <v>C</v>
      </c>
      <c r="BN67" s="121">
        <f>IF(BM67=$BM$16,'DATA GURU'!$C$30,0)</f>
        <v>1.75</v>
      </c>
      <c r="BO67" s="178" t="str">
        <f>'DATA SISWA'!BO64</f>
        <v>B</v>
      </c>
      <c r="BP67" s="120">
        <f>IF(BO67=$BO$16,'DATA GURU'!$C$30,0)</f>
        <v>1.75</v>
      </c>
      <c r="BQ67" s="178" t="str">
        <f>'DATA SISWA'!BQ64</f>
        <v>B</v>
      </c>
      <c r="BR67" s="121">
        <f>IF(BQ67=$BQ$16,'DATA GURU'!$C$30,0)</f>
        <v>0</v>
      </c>
      <c r="BS67" s="178" t="str">
        <f>'DATA SISWA'!BS64</f>
        <v>E</v>
      </c>
      <c r="BT67" s="120">
        <f>IF(BS67=$BS$16,'DATA GURU'!$C$30,0)</f>
        <v>1.75</v>
      </c>
      <c r="BU67" s="178" t="str">
        <f>'DATA SISWA'!BU64</f>
        <v>B</v>
      </c>
      <c r="BV67" s="121">
        <f>IF(BU67=$BU$16,'DATA GURU'!$C$30,0)</f>
        <v>1.75</v>
      </c>
      <c r="BW67" s="178" t="str">
        <f>'DATA SISWA'!BW64</f>
        <v>B</v>
      </c>
      <c r="BX67" s="120">
        <f>IF(BW67=$BW$16,'DATA GURU'!$C$30,0)</f>
        <v>0</v>
      </c>
      <c r="BY67" s="178" t="str">
        <f>'DATA SISWA'!BY64</f>
        <v>E</v>
      </c>
      <c r="BZ67" s="121">
        <f>IF(BY67=$BY$16,'DATA GURU'!$C$30,0)</f>
        <v>0</v>
      </c>
      <c r="CA67" s="178" t="str">
        <f>'DATA SISWA'!CA64</f>
        <v>C</v>
      </c>
      <c r="CB67" s="120">
        <f>IF(CA67=$CA$16,'DATA GURU'!$C$30,0)</f>
        <v>1.75</v>
      </c>
      <c r="CC67" s="178" t="str">
        <f>'DATA SISWA'!CC64</f>
        <v>A</v>
      </c>
      <c r="CD67" s="121">
        <f>IF(CC67=$CC$16,'DATA GURU'!$C$30,0)</f>
        <v>1.75</v>
      </c>
      <c r="CE67" s="178" t="str">
        <f>'DATA SISWA'!CE64</f>
        <v>A</v>
      </c>
      <c r="CF67" s="120">
        <f>IF(CE67=$CE$16,'DATA GURU'!$C$30,0)</f>
        <v>0</v>
      </c>
      <c r="CG67" s="178" t="str">
        <f>'DATA SISWA'!CG64</f>
        <v>B</v>
      </c>
      <c r="CH67" s="121">
        <f>IF(CG67=$CG$16,'DATA GURU'!$C$30,0)</f>
        <v>1.75</v>
      </c>
      <c r="CI67" s="52">
        <f>'DATA SISWA'!CI64</f>
        <v>3</v>
      </c>
      <c r="CJ67" s="52">
        <f>'DATA SISWA'!CJ64</f>
        <v>9</v>
      </c>
      <c r="CK67" s="52">
        <f>'DATA SISWA'!CK64</f>
        <v>2</v>
      </c>
      <c r="CL67" s="52">
        <f>'DATA SISWA'!CL64</f>
        <v>1</v>
      </c>
      <c r="CM67" s="52">
        <f>'DATA SISWA'!CM64</f>
        <v>4</v>
      </c>
      <c r="CN67" s="63">
        <f>'DATA SISWA'!CN64</f>
        <v>19</v>
      </c>
      <c r="CO67" s="63">
        <f>'DATA SISWA'!CO64</f>
        <v>21</v>
      </c>
      <c r="CP67" s="63">
        <f>'DATA SISWA'!CP64</f>
        <v>19</v>
      </c>
      <c r="CQ67" s="38">
        <f>'DATA SISWA'!CQ64</f>
        <v>52.25</v>
      </c>
      <c r="CR67" s="39">
        <f t="shared" si="11"/>
        <v>52.25</v>
      </c>
      <c r="CS67" s="161" t="str">
        <f t="shared" si="12"/>
        <v>-</v>
      </c>
      <c r="CT67" s="161" t="str">
        <f t="shared" si="13"/>
        <v>v</v>
      </c>
      <c r="CU67" s="162" t="str">
        <f t="shared" si="14"/>
        <v>Remedial</v>
      </c>
      <c r="CX67" s="37">
        <v>50</v>
      </c>
      <c r="CY67" s="114" t="str">
        <f t="shared" si="10"/>
        <v>LILI SARMILA</v>
      </c>
      <c r="CZ67" s="157" t="s">
        <v>44</v>
      </c>
      <c r="DA67" s="37" t="s">
        <v>45</v>
      </c>
      <c r="DB67" s="37" t="s">
        <v>46</v>
      </c>
      <c r="DC67" s="37" t="s">
        <v>47</v>
      </c>
    </row>
    <row r="68" spans="1:107" x14ac:dyDescent="0.25">
      <c r="A68" s="54">
        <v>50</v>
      </c>
      <c r="B68" s="110" t="str">
        <f>'DATA SISWA'!C65</f>
        <v>06-</v>
      </c>
      <c r="C68" s="77" t="str">
        <f>'DATA SISWA'!D65</f>
        <v>005-</v>
      </c>
      <c r="D68" s="77">
        <f>'DATA SISWA'!E65</f>
        <v>0</v>
      </c>
      <c r="E68" s="111">
        <f>'DATA SISWA'!F65</f>
        <v>0</v>
      </c>
      <c r="F68" s="62" t="str">
        <f>'DATA SISWA'!B65</f>
        <v>RUDY</v>
      </c>
      <c r="G68" s="119" t="str">
        <f>'DATA SISWA'!G65</f>
        <v>C</v>
      </c>
      <c r="H68" s="120">
        <f>IF(G68=$G$16,'DATA GURU'!$C$30,0)</f>
        <v>0</v>
      </c>
      <c r="I68" s="119" t="str">
        <f>'DATA SISWA'!I65</f>
        <v>B</v>
      </c>
      <c r="J68" s="120">
        <f>IF(I68=$I$16,'DATA GURU'!$C$30,0)</f>
        <v>0</v>
      </c>
      <c r="K68" s="119" t="str">
        <f>'DATA SISWA'!K65</f>
        <v>E</v>
      </c>
      <c r="L68" s="120">
        <f>IF(K68=$K$16,'DATA GURU'!$C$30,0)</f>
        <v>0</v>
      </c>
      <c r="M68" s="119" t="str">
        <f>'DATA SISWA'!M65</f>
        <v>A</v>
      </c>
      <c r="N68" s="120">
        <f>IF(M68=$M$16,'DATA GURU'!$C$30,0)</f>
        <v>1.75</v>
      </c>
      <c r="O68" s="119" t="str">
        <f>'DATA SISWA'!O65</f>
        <v>C</v>
      </c>
      <c r="P68" s="120">
        <f>IF(O68=$O$16,'DATA GURU'!$C$30,0)</f>
        <v>0</v>
      </c>
      <c r="Q68" s="119" t="str">
        <f>'DATA SISWA'!Q65</f>
        <v>B</v>
      </c>
      <c r="R68" s="120">
        <f>IF(Q68=$Q$16,'DATA GURU'!$C$30,0)</f>
        <v>0</v>
      </c>
      <c r="S68" s="119" t="str">
        <f>'DATA SISWA'!S65</f>
        <v>E</v>
      </c>
      <c r="T68" s="120">
        <f>IF(S68=$S$16,'DATA GURU'!$C$30,0)</f>
        <v>0</v>
      </c>
      <c r="U68" s="119" t="str">
        <f>'DATA SISWA'!U65</f>
        <v>D</v>
      </c>
      <c r="V68" s="120">
        <f>IF(U68=$U$16,'DATA GURU'!$C$30,0)</f>
        <v>1.75</v>
      </c>
      <c r="W68" s="119" t="str">
        <f>'DATA SISWA'!W65</f>
        <v>B</v>
      </c>
      <c r="X68" s="120">
        <f>IF(W68=$W$16,'DATA GURU'!$C$30,0)</f>
        <v>0</v>
      </c>
      <c r="Y68" s="119" t="str">
        <f>'DATA SISWA'!Y65</f>
        <v>A</v>
      </c>
      <c r="Z68" s="120">
        <f>IF(Y68=$Y$16,'DATA GURU'!$C$30,0)</f>
        <v>0</v>
      </c>
      <c r="AA68" s="119" t="str">
        <f>'DATA SISWA'!AA65</f>
        <v>E</v>
      </c>
      <c r="AB68" s="120">
        <f>IF(AA68=$AA$16,'DATA GURU'!$C$30,0)</f>
        <v>1.75</v>
      </c>
      <c r="AC68" s="178" t="str">
        <f>'DATA SISWA'!AC65</f>
        <v>A</v>
      </c>
      <c r="AD68" s="121">
        <f>IF(AC68=$AC$16,'DATA GURU'!$C$30,0)</f>
        <v>1.75</v>
      </c>
      <c r="AE68" s="178" t="str">
        <f>'DATA SISWA'!AE65</f>
        <v>E</v>
      </c>
      <c r="AF68" s="120">
        <f>IF(AE68=$AE$16,'DATA GURU'!$C$30,0)</f>
        <v>0</v>
      </c>
      <c r="AG68" s="178" t="str">
        <f>'DATA SISWA'!AG65</f>
        <v>A</v>
      </c>
      <c r="AH68" s="121">
        <f>IF(AG68=$AG$16,'DATA GURU'!$C$30,0)</f>
        <v>1.75</v>
      </c>
      <c r="AI68" s="178" t="str">
        <f>'DATA SISWA'!AI65</f>
        <v>D</v>
      </c>
      <c r="AJ68" s="120">
        <f>IF(AI68=$AI$16,'DATA GURU'!$C$30,0)</f>
        <v>1.75</v>
      </c>
      <c r="AK68" s="178" t="str">
        <f>'DATA SISWA'!AK65</f>
        <v>E</v>
      </c>
      <c r="AL68" s="121">
        <f>IF(AK68=$AK$16,'DATA GURU'!$C$30,0)</f>
        <v>0</v>
      </c>
      <c r="AM68" s="178" t="str">
        <f>'DATA SISWA'!AM65</f>
        <v>B</v>
      </c>
      <c r="AN68" s="120">
        <f>IF(AM68=$AM$16,'DATA GURU'!$C$30,0)</f>
        <v>1.75</v>
      </c>
      <c r="AO68" s="178" t="str">
        <f>'DATA SISWA'!AO65</f>
        <v>B</v>
      </c>
      <c r="AP68" s="121">
        <f>IF(AO68=$AO$16,'DATA GURU'!$C$30,0)</f>
        <v>0</v>
      </c>
      <c r="AQ68" s="178" t="str">
        <f>'DATA SISWA'!AQ65</f>
        <v>B</v>
      </c>
      <c r="AR68" s="120">
        <f>IF(AQ68=$AQ$16,'DATA GURU'!$C$30,0)</f>
        <v>1.75</v>
      </c>
      <c r="AS68" s="178" t="str">
        <f>'DATA SISWA'!AS65</f>
        <v>D</v>
      </c>
      <c r="AT68" s="121">
        <f>IF(AS68=$AS$16,'DATA GURU'!$C$30,0)</f>
        <v>0</v>
      </c>
      <c r="AU68" s="178" t="str">
        <f>'DATA SISWA'!AU65</f>
        <v>A</v>
      </c>
      <c r="AV68" s="120">
        <f>IF(AU68=$AU$16,'DATA GURU'!$C$30,0)</f>
        <v>0</v>
      </c>
      <c r="AW68" s="178" t="str">
        <f>'DATA SISWA'!AW65</f>
        <v>C</v>
      </c>
      <c r="AX68" s="121">
        <f>IF(AW68=$AW$16,'DATA GURU'!$C$30,0)</f>
        <v>0</v>
      </c>
      <c r="AY68" s="178" t="str">
        <f>'DATA SISWA'!AY65</f>
        <v>C</v>
      </c>
      <c r="AZ68" s="120">
        <f>IF(AY68=$AY$16,'DATA GURU'!$C$30,0)</f>
        <v>1.75</v>
      </c>
      <c r="BA68" s="178" t="str">
        <f>'DATA SISWA'!BA65</f>
        <v>C</v>
      </c>
      <c r="BB68" s="121">
        <f>IF(BA68=$BA$16,'DATA GURU'!$C$30,0)</f>
        <v>1.75</v>
      </c>
      <c r="BC68" s="178" t="str">
        <f>'DATA SISWA'!BC65</f>
        <v>B</v>
      </c>
      <c r="BD68" s="120">
        <f>IF(BC68=$BC$16,'DATA GURU'!$C$30,0)</f>
        <v>1.75</v>
      </c>
      <c r="BE68" s="178" t="str">
        <f>'DATA SISWA'!BE65</f>
        <v>C</v>
      </c>
      <c r="BF68" s="121">
        <f>IF(BE68=$BE$16,'DATA GURU'!$C$30,0)</f>
        <v>1.75</v>
      </c>
      <c r="BG68" s="178" t="str">
        <f>'DATA SISWA'!BG65</f>
        <v>B</v>
      </c>
      <c r="BH68" s="120">
        <f>IF(BG68=$BG$16,'DATA GURU'!$C$30,0)</f>
        <v>0</v>
      </c>
      <c r="BI68" s="178" t="str">
        <f>'DATA SISWA'!BI65</f>
        <v>D</v>
      </c>
      <c r="BJ68" s="121">
        <f>IF(BI68=$BI$16,'DATA GURU'!$C$30,0)</f>
        <v>0</v>
      </c>
      <c r="BK68" s="178" t="str">
        <f>'DATA SISWA'!BK65</f>
        <v>D</v>
      </c>
      <c r="BL68" s="120">
        <f>IF(BK68=$BK$16,'DATA GURU'!$C$30,0)</f>
        <v>0</v>
      </c>
      <c r="BM68" s="178" t="str">
        <f>'DATA SISWA'!BM65</f>
        <v>B</v>
      </c>
      <c r="BN68" s="121">
        <f>IF(BM68=$BM$16,'DATA GURU'!$C$30,0)</f>
        <v>0</v>
      </c>
      <c r="BO68" s="178" t="str">
        <f>'DATA SISWA'!BO65</f>
        <v>C</v>
      </c>
      <c r="BP68" s="120">
        <f>IF(BO68=$BO$16,'DATA GURU'!$C$30,0)</f>
        <v>0</v>
      </c>
      <c r="BQ68" s="178" t="str">
        <f>'DATA SISWA'!BQ65</f>
        <v>B</v>
      </c>
      <c r="BR68" s="121">
        <f>IF(BQ68=$BQ$16,'DATA GURU'!$C$30,0)</f>
        <v>0</v>
      </c>
      <c r="BS68" s="178" t="str">
        <f>'DATA SISWA'!BS65</f>
        <v>D</v>
      </c>
      <c r="BT68" s="120">
        <f>IF(BS68=$BS$16,'DATA GURU'!$C$30,0)</f>
        <v>0</v>
      </c>
      <c r="BU68" s="178" t="str">
        <f>'DATA SISWA'!BU65</f>
        <v>D</v>
      </c>
      <c r="BV68" s="121">
        <f>IF(BU68=$BU$16,'DATA GURU'!$C$30,0)</f>
        <v>0</v>
      </c>
      <c r="BW68" s="178" t="str">
        <f>'DATA SISWA'!BW65</f>
        <v>D</v>
      </c>
      <c r="BX68" s="120">
        <f>IF(BW68=$BW$16,'DATA GURU'!$C$30,0)</f>
        <v>1.75</v>
      </c>
      <c r="BY68" s="178" t="str">
        <f>'DATA SISWA'!BY65</f>
        <v>E</v>
      </c>
      <c r="BZ68" s="121">
        <f>IF(BY68=$BY$16,'DATA GURU'!$C$30,0)</f>
        <v>0</v>
      </c>
      <c r="CA68" s="178" t="str">
        <f>'DATA SISWA'!CA65</f>
        <v>C</v>
      </c>
      <c r="CB68" s="120">
        <f>IF(CA68=$CA$16,'DATA GURU'!$C$30,0)</f>
        <v>1.75</v>
      </c>
      <c r="CC68" s="178" t="str">
        <f>'DATA SISWA'!CC65</f>
        <v>C</v>
      </c>
      <c r="CD68" s="121">
        <f>IF(CC68=$CC$16,'DATA GURU'!$C$30,0)</f>
        <v>0</v>
      </c>
      <c r="CE68" s="178" t="str">
        <f>'DATA SISWA'!CE65</f>
        <v>C</v>
      </c>
      <c r="CF68" s="120">
        <f>IF(CE68=$CE$16,'DATA GURU'!$C$30,0)</f>
        <v>0</v>
      </c>
      <c r="CG68" s="178" t="str">
        <f>'DATA SISWA'!CG65</f>
        <v>D</v>
      </c>
      <c r="CH68" s="121">
        <f>IF(CG68=$CG$16,'DATA GURU'!$C$30,0)</f>
        <v>0</v>
      </c>
      <c r="CI68" s="52">
        <f>'DATA SISWA'!CI65</f>
        <v>1</v>
      </c>
      <c r="CJ68" s="52">
        <f>'DATA SISWA'!CJ65</f>
        <v>3</v>
      </c>
      <c r="CK68" s="52">
        <f>'DATA SISWA'!CK65</f>
        <v>2</v>
      </c>
      <c r="CL68" s="52">
        <f>'DATA SISWA'!CL65</f>
        <v>1</v>
      </c>
      <c r="CM68" s="52">
        <f>'DATA SISWA'!CM65</f>
        <v>0</v>
      </c>
      <c r="CN68" s="63">
        <f>'DATA SISWA'!CN65</f>
        <v>14</v>
      </c>
      <c r="CO68" s="63">
        <f>'DATA SISWA'!CO65</f>
        <v>26</v>
      </c>
      <c r="CP68" s="63">
        <f>'DATA SISWA'!CP65</f>
        <v>7</v>
      </c>
      <c r="CQ68" s="38">
        <f>'DATA SISWA'!CQ65</f>
        <v>31.5</v>
      </c>
      <c r="CR68" s="39">
        <f t="shared" si="11"/>
        <v>31.5</v>
      </c>
      <c r="CS68" s="161" t="str">
        <f t="shared" si="12"/>
        <v>-</v>
      </c>
      <c r="CT68" s="161" t="str">
        <f t="shared" si="13"/>
        <v>v</v>
      </c>
      <c r="CU68" s="162" t="str">
        <f t="shared" si="14"/>
        <v>Remedial</v>
      </c>
      <c r="CX68" s="37">
        <v>51</v>
      </c>
      <c r="CY68" s="114" t="str">
        <f t="shared" si="10"/>
        <v>MELIANA</v>
      </c>
      <c r="CZ68" s="157" t="s">
        <v>44</v>
      </c>
      <c r="DA68" s="37" t="s">
        <v>45</v>
      </c>
      <c r="DB68" s="37" t="s">
        <v>46</v>
      </c>
      <c r="DC68" s="37" t="s">
        <v>47</v>
      </c>
    </row>
    <row r="69" spans="1:107" x14ac:dyDescent="0.25">
      <c r="A69" s="53">
        <v>51</v>
      </c>
      <c r="B69" s="110" t="str">
        <f>'DATA SISWA'!C66</f>
        <v>06-</v>
      </c>
      <c r="C69" s="77" t="str">
        <f>'DATA SISWA'!D66</f>
        <v>005-</v>
      </c>
      <c r="D69" s="77">
        <f>'DATA SISWA'!E66</f>
        <v>0</v>
      </c>
      <c r="E69" s="111">
        <f>'DATA SISWA'!F66</f>
        <v>0</v>
      </c>
      <c r="F69" s="62" t="str">
        <f>'DATA SISWA'!B66</f>
        <v>SANIA</v>
      </c>
      <c r="G69" s="119" t="str">
        <f>'DATA SISWA'!G66</f>
        <v>A</v>
      </c>
      <c r="H69" s="120">
        <f>IF(G69=$G$16,'DATA GURU'!$C$30,0)</f>
        <v>1.75</v>
      </c>
      <c r="I69" s="119" t="str">
        <f>'DATA SISWA'!I66</f>
        <v>A</v>
      </c>
      <c r="J69" s="120">
        <f>IF(I69=$I$16,'DATA GURU'!$C$30,0)</f>
        <v>0</v>
      </c>
      <c r="K69" s="119" t="str">
        <f>'DATA SISWA'!K66</f>
        <v>E</v>
      </c>
      <c r="L69" s="120">
        <f>IF(K69=$K$16,'DATA GURU'!$C$30,0)</f>
        <v>0</v>
      </c>
      <c r="M69" s="119" t="str">
        <f>'DATA SISWA'!M66</f>
        <v>B</v>
      </c>
      <c r="N69" s="120">
        <f>IF(M69=$M$16,'DATA GURU'!$C$30,0)</f>
        <v>0</v>
      </c>
      <c r="O69" s="119" t="str">
        <f>'DATA SISWA'!O66</f>
        <v>D</v>
      </c>
      <c r="P69" s="120">
        <f>IF(O69=$O$16,'DATA GURU'!$C$30,0)</f>
        <v>0</v>
      </c>
      <c r="Q69" s="119" t="str">
        <f>'DATA SISWA'!Q66</f>
        <v>E</v>
      </c>
      <c r="R69" s="120">
        <f>IF(Q69=$Q$16,'DATA GURU'!$C$30,0)</f>
        <v>0</v>
      </c>
      <c r="S69" s="119" t="str">
        <f>'DATA SISWA'!S66</f>
        <v>C</v>
      </c>
      <c r="T69" s="120">
        <f>IF(S69=$S$16,'DATA GURU'!$C$30,0)</f>
        <v>0</v>
      </c>
      <c r="U69" s="119" t="str">
        <f>'DATA SISWA'!U66</f>
        <v>A</v>
      </c>
      <c r="V69" s="120">
        <f>IF(U69=$U$16,'DATA GURU'!$C$30,0)</f>
        <v>0</v>
      </c>
      <c r="W69" s="119" t="str">
        <f>'DATA SISWA'!W66</f>
        <v>A</v>
      </c>
      <c r="X69" s="120">
        <f>IF(W69=$W$16,'DATA GURU'!$C$30,0)</f>
        <v>0</v>
      </c>
      <c r="Y69" s="119" t="str">
        <f>'DATA SISWA'!Y66</f>
        <v>C</v>
      </c>
      <c r="Z69" s="120">
        <f>IF(Y69=$Y$16,'DATA GURU'!$C$30,0)</f>
        <v>1.75</v>
      </c>
      <c r="AA69" s="119" t="str">
        <f>'DATA SISWA'!AA66</f>
        <v>E</v>
      </c>
      <c r="AB69" s="120">
        <f>IF(AA69=$AA$16,'DATA GURU'!$C$30,0)</f>
        <v>1.75</v>
      </c>
      <c r="AC69" s="178" t="str">
        <f>'DATA SISWA'!AC66</f>
        <v>A</v>
      </c>
      <c r="AD69" s="121">
        <f>IF(AC69=$AC$16,'DATA GURU'!$C$30,0)</f>
        <v>1.75</v>
      </c>
      <c r="AE69" s="178" t="str">
        <f>'DATA SISWA'!AE66</f>
        <v>A</v>
      </c>
      <c r="AF69" s="120">
        <f>IF(AE69=$AE$16,'DATA GURU'!$C$30,0)</f>
        <v>0</v>
      </c>
      <c r="AG69" s="178" t="str">
        <f>'DATA SISWA'!AG66</f>
        <v>A</v>
      </c>
      <c r="AH69" s="121">
        <f>IF(AG69=$AG$16,'DATA GURU'!$C$30,0)</f>
        <v>1.75</v>
      </c>
      <c r="AI69" s="178" t="str">
        <f>'DATA SISWA'!AI66</f>
        <v>D</v>
      </c>
      <c r="AJ69" s="120">
        <f>IF(AI69=$AI$16,'DATA GURU'!$C$30,0)</f>
        <v>1.75</v>
      </c>
      <c r="AK69" s="178" t="str">
        <f>'DATA SISWA'!AK66</f>
        <v>E</v>
      </c>
      <c r="AL69" s="121">
        <f>IF(AK69=$AK$16,'DATA GURU'!$C$30,0)</f>
        <v>0</v>
      </c>
      <c r="AM69" s="178" t="str">
        <f>'DATA SISWA'!AM66</f>
        <v>B</v>
      </c>
      <c r="AN69" s="120">
        <f>IF(AM69=$AM$16,'DATA GURU'!$C$30,0)</f>
        <v>1.75</v>
      </c>
      <c r="AO69" s="178" t="str">
        <f>'DATA SISWA'!AO66</f>
        <v>A</v>
      </c>
      <c r="AP69" s="121">
        <f>IF(AO69=$AO$16,'DATA GURU'!$C$30,0)</f>
        <v>0</v>
      </c>
      <c r="AQ69" s="178" t="str">
        <f>'DATA SISWA'!AQ66</f>
        <v>B</v>
      </c>
      <c r="AR69" s="120">
        <f>IF(AQ69=$AQ$16,'DATA GURU'!$C$30,0)</f>
        <v>1.75</v>
      </c>
      <c r="AS69" s="178" t="str">
        <f>'DATA SISWA'!AS66</f>
        <v>D</v>
      </c>
      <c r="AT69" s="121">
        <f>IF(AS69=$AS$16,'DATA GURU'!$C$30,0)</f>
        <v>0</v>
      </c>
      <c r="AU69" s="178" t="str">
        <f>'DATA SISWA'!AU66</f>
        <v>B</v>
      </c>
      <c r="AV69" s="120">
        <f>IF(AU69=$AU$16,'DATA GURU'!$C$30,0)</f>
        <v>1.75</v>
      </c>
      <c r="AW69" s="178" t="str">
        <f>'DATA SISWA'!AW66</f>
        <v>B</v>
      </c>
      <c r="AX69" s="121">
        <f>IF(AW69=$AW$16,'DATA GURU'!$C$30,0)</f>
        <v>1.75</v>
      </c>
      <c r="AY69" s="178" t="str">
        <f>'DATA SISWA'!AY66</f>
        <v>B</v>
      </c>
      <c r="AZ69" s="120">
        <f>IF(AY69=$AY$16,'DATA GURU'!$C$30,0)</f>
        <v>0</v>
      </c>
      <c r="BA69" s="178" t="str">
        <f>'DATA SISWA'!BA66</f>
        <v>C</v>
      </c>
      <c r="BB69" s="121">
        <f>IF(BA69=$BA$16,'DATA GURU'!$C$30,0)</f>
        <v>1.75</v>
      </c>
      <c r="BC69" s="178" t="str">
        <f>'DATA SISWA'!BC66</f>
        <v>C</v>
      </c>
      <c r="BD69" s="120">
        <f>IF(BC69=$BC$16,'DATA GURU'!$C$30,0)</f>
        <v>0</v>
      </c>
      <c r="BE69" s="178" t="str">
        <f>'DATA SISWA'!BE66</f>
        <v>C</v>
      </c>
      <c r="BF69" s="121">
        <f>IF(BE69=$BE$16,'DATA GURU'!$C$30,0)</f>
        <v>1.75</v>
      </c>
      <c r="BG69" s="178" t="str">
        <f>'DATA SISWA'!BG66</f>
        <v>B</v>
      </c>
      <c r="BH69" s="120">
        <f>IF(BG69=$BG$16,'DATA GURU'!$C$30,0)</f>
        <v>0</v>
      </c>
      <c r="BI69" s="178" t="str">
        <f>'DATA SISWA'!BI66</f>
        <v>D</v>
      </c>
      <c r="BJ69" s="121">
        <f>IF(BI69=$BI$16,'DATA GURU'!$C$30,0)</f>
        <v>0</v>
      </c>
      <c r="BK69" s="178" t="str">
        <f>'DATA SISWA'!BK66</f>
        <v>E</v>
      </c>
      <c r="BL69" s="120">
        <f>IF(BK69=$BK$16,'DATA GURU'!$C$30,0)</f>
        <v>1.75</v>
      </c>
      <c r="BM69" s="178" t="str">
        <f>'DATA SISWA'!BM66</f>
        <v>C</v>
      </c>
      <c r="BN69" s="121">
        <f>IF(BM69=$BM$16,'DATA GURU'!$C$30,0)</f>
        <v>1.75</v>
      </c>
      <c r="BO69" s="178" t="str">
        <f>'DATA SISWA'!BO66</f>
        <v>B</v>
      </c>
      <c r="BP69" s="120">
        <f>IF(BO69=$BO$16,'DATA GURU'!$C$30,0)</f>
        <v>1.75</v>
      </c>
      <c r="BQ69" s="178" t="str">
        <f>'DATA SISWA'!BQ66</f>
        <v>E</v>
      </c>
      <c r="BR69" s="121">
        <f>IF(BQ69=$BQ$16,'DATA GURU'!$C$30,0)</f>
        <v>1.75</v>
      </c>
      <c r="BS69" s="178" t="str">
        <f>'DATA SISWA'!BS66</f>
        <v>E</v>
      </c>
      <c r="BT69" s="120">
        <f>IF(BS69=$BS$16,'DATA GURU'!$C$30,0)</f>
        <v>1.75</v>
      </c>
      <c r="BU69" s="178" t="str">
        <f>'DATA SISWA'!BU66</f>
        <v>B</v>
      </c>
      <c r="BV69" s="121">
        <f>IF(BU69=$BU$16,'DATA GURU'!$C$30,0)</f>
        <v>1.75</v>
      </c>
      <c r="BW69" s="178" t="str">
        <f>'DATA SISWA'!BW66</f>
        <v>D</v>
      </c>
      <c r="BX69" s="120">
        <f>IF(BW69=$BW$16,'DATA GURU'!$C$30,0)</f>
        <v>1.75</v>
      </c>
      <c r="BY69" s="178" t="str">
        <f>'DATA SISWA'!BY66</f>
        <v>B</v>
      </c>
      <c r="BZ69" s="121">
        <f>IF(BY69=$BY$16,'DATA GURU'!$C$30,0)</f>
        <v>0</v>
      </c>
      <c r="CA69" s="178" t="str">
        <f>'DATA SISWA'!CA66</f>
        <v>C</v>
      </c>
      <c r="CB69" s="120">
        <f>IF(CA69=$CA$16,'DATA GURU'!$C$30,0)</f>
        <v>1.75</v>
      </c>
      <c r="CC69" s="178" t="str">
        <f>'DATA SISWA'!CC66</f>
        <v>A</v>
      </c>
      <c r="CD69" s="121">
        <f>IF(CC69=$CC$16,'DATA GURU'!$C$30,0)</f>
        <v>1.75</v>
      </c>
      <c r="CE69" s="178" t="str">
        <f>'DATA SISWA'!CE66</f>
        <v>B</v>
      </c>
      <c r="CF69" s="120">
        <f>IF(CE69=$CE$16,'DATA GURU'!$C$30,0)</f>
        <v>1.75</v>
      </c>
      <c r="CG69" s="178" t="str">
        <f>'DATA SISWA'!CG66</f>
        <v>A</v>
      </c>
      <c r="CH69" s="121">
        <f>IF(CG69=$CG$16,'DATA GURU'!$C$30,0)</f>
        <v>0</v>
      </c>
      <c r="CI69" s="52">
        <f>'DATA SISWA'!CI66</f>
        <v>2</v>
      </c>
      <c r="CJ69" s="52">
        <f>'DATA SISWA'!CJ66</f>
        <v>0</v>
      </c>
      <c r="CK69" s="52">
        <f>'DATA SISWA'!CK66</f>
        <v>2</v>
      </c>
      <c r="CL69" s="52">
        <f>'DATA SISWA'!CL66</f>
        <v>1</v>
      </c>
      <c r="CM69" s="52">
        <f>'DATA SISWA'!CM66</f>
        <v>3</v>
      </c>
      <c r="CN69" s="63">
        <f>'DATA SISWA'!CN66</f>
        <v>22</v>
      </c>
      <c r="CO69" s="63">
        <f>'DATA SISWA'!CO66</f>
        <v>18</v>
      </c>
      <c r="CP69" s="63">
        <f>'DATA SISWA'!CP66</f>
        <v>8</v>
      </c>
      <c r="CQ69" s="38">
        <f>'DATA SISWA'!CQ66</f>
        <v>46.5</v>
      </c>
      <c r="CR69" s="39">
        <f t="shared" si="11"/>
        <v>46.5</v>
      </c>
      <c r="CS69" s="161" t="str">
        <f t="shared" si="12"/>
        <v>-</v>
      </c>
      <c r="CT69" s="161" t="str">
        <f t="shared" si="13"/>
        <v>v</v>
      </c>
      <c r="CU69" s="162" t="str">
        <f t="shared" si="14"/>
        <v>Remedial</v>
      </c>
      <c r="CX69" s="37">
        <v>52</v>
      </c>
      <c r="CY69" s="114" t="str">
        <f t="shared" si="10"/>
        <v>MUHAMMAD AKBAR</v>
      </c>
      <c r="CZ69" s="157" t="s">
        <v>44</v>
      </c>
      <c r="DA69" s="37" t="s">
        <v>45</v>
      </c>
      <c r="DB69" s="37" t="s">
        <v>46</v>
      </c>
      <c r="DC69" s="37" t="s">
        <v>47</v>
      </c>
    </row>
    <row r="70" spans="1:107" x14ac:dyDescent="0.25">
      <c r="A70" s="54">
        <v>52</v>
      </c>
      <c r="B70" s="110" t="str">
        <f>'DATA SISWA'!C67</f>
        <v>06-</v>
      </c>
      <c r="C70" s="77" t="str">
        <f>'DATA SISWA'!D67</f>
        <v>005-</v>
      </c>
      <c r="D70" s="77">
        <f>'DATA SISWA'!E67</f>
        <v>0</v>
      </c>
      <c r="E70" s="111">
        <f>'DATA SISWA'!F67</f>
        <v>0</v>
      </c>
      <c r="F70" s="62" t="str">
        <f>'DATA SISWA'!B67</f>
        <v>SITI AMINAH</v>
      </c>
      <c r="G70" s="119" t="str">
        <f>'DATA SISWA'!G67</f>
        <v>D</v>
      </c>
      <c r="H70" s="120">
        <f>IF(G70=$G$16,'DATA GURU'!$C$30,0)</f>
        <v>0</v>
      </c>
      <c r="I70" s="119" t="str">
        <f>'DATA SISWA'!I67</f>
        <v>E</v>
      </c>
      <c r="J70" s="120">
        <f>IF(I70=$I$16,'DATA GURU'!$C$30,0)</f>
        <v>1.75</v>
      </c>
      <c r="K70" s="119" t="str">
        <f>'DATA SISWA'!K67</f>
        <v>E</v>
      </c>
      <c r="L70" s="120">
        <f>IF(K70=$K$16,'DATA GURU'!$C$30,0)</f>
        <v>0</v>
      </c>
      <c r="M70" s="119" t="str">
        <f>'DATA SISWA'!M67</f>
        <v>C</v>
      </c>
      <c r="N70" s="120">
        <f>IF(M70=$M$16,'DATA GURU'!$C$30,0)</f>
        <v>0</v>
      </c>
      <c r="O70" s="119" t="str">
        <f>'DATA SISWA'!O67</f>
        <v>B</v>
      </c>
      <c r="P70" s="120">
        <f>IF(O70=$O$16,'DATA GURU'!$C$30,0)</f>
        <v>1.75</v>
      </c>
      <c r="Q70" s="119" t="str">
        <f>'DATA SISWA'!Q67</f>
        <v>A</v>
      </c>
      <c r="R70" s="120">
        <f>IF(Q70=$Q$16,'DATA GURU'!$C$30,0)</f>
        <v>1.75</v>
      </c>
      <c r="S70" s="119" t="str">
        <f>'DATA SISWA'!S67</f>
        <v>C</v>
      </c>
      <c r="T70" s="120">
        <f>IF(S70=$S$16,'DATA GURU'!$C$30,0)</f>
        <v>0</v>
      </c>
      <c r="U70" s="119" t="str">
        <f>'DATA SISWA'!U67</f>
        <v>E</v>
      </c>
      <c r="V70" s="120">
        <f>IF(U70=$U$16,'DATA GURU'!$C$30,0)</f>
        <v>0</v>
      </c>
      <c r="W70" s="119" t="str">
        <f>'DATA SISWA'!W67</f>
        <v>E</v>
      </c>
      <c r="X70" s="120">
        <f>IF(W70=$W$16,'DATA GURU'!$C$30,0)</f>
        <v>1.75</v>
      </c>
      <c r="Y70" s="119" t="str">
        <f>'DATA SISWA'!Y67</f>
        <v>E</v>
      </c>
      <c r="Z70" s="120">
        <f>IF(Y70=$Y$16,'DATA GURU'!$C$30,0)</f>
        <v>0</v>
      </c>
      <c r="AA70" s="119" t="str">
        <f>'DATA SISWA'!AA67</f>
        <v>E</v>
      </c>
      <c r="AB70" s="120">
        <f>IF(AA70=$AA$16,'DATA GURU'!$C$30,0)</f>
        <v>1.75</v>
      </c>
      <c r="AC70" s="178" t="str">
        <f>'DATA SISWA'!AC67</f>
        <v>D</v>
      </c>
      <c r="AD70" s="121">
        <f>IF(AC70=$AC$16,'DATA GURU'!$C$30,0)</f>
        <v>0</v>
      </c>
      <c r="AE70" s="178" t="str">
        <f>'DATA SISWA'!AE67</f>
        <v>E</v>
      </c>
      <c r="AF70" s="120">
        <f>IF(AE70=$AE$16,'DATA GURU'!$C$30,0)</f>
        <v>0</v>
      </c>
      <c r="AG70" s="178" t="str">
        <f>'DATA SISWA'!AG67</f>
        <v>A</v>
      </c>
      <c r="AH70" s="121">
        <f>IF(AG70=$AG$16,'DATA GURU'!$C$30,0)</f>
        <v>1.75</v>
      </c>
      <c r="AI70" s="178" t="str">
        <f>'DATA SISWA'!AI67</f>
        <v>D</v>
      </c>
      <c r="AJ70" s="120">
        <f>IF(AI70=$AI$16,'DATA GURU'!$C$30,0)</f>
        <v>1.75</v>
      </c>
      <c r="AK70" s="178" t="str">
        <f>'DATA SISWA'!AK67</f>
        <v>A</v>
      </c>
      <c r="AL70" s="121">
        <f>IF(AK70=$AK$16,'DATA GURU'!$C$30,0)</f>
        <v>0</v>
      </c>
      <c r="AM70" s="178" t="str">
        <f>'DATA SISWA'!AM67</f>
        <v>B</v>
      </c>
      <c r="AN70" s="120">
        <f>IF(AM70=$AM$16,'DATA GURU'!$C$30,0)</f>
        <v>1.75</v>
      </c>
      <c r="AO70" s="178" t="str">
        <f>'DATA SISWA'!AO67</f>
        <v>B</v>
      </c>
      <c r="AP70" s="121">
        <f>IF(AO70=$AO$16,'DATA GURU'!$C$30,0)</f>
        <v>0</v>
      </c>
      <c r="AQ70" s="178" t="str">
        <f>'DATA SISWA'!AQ67</f>
        <v>B</v>
      </c>
      <c r="AR70" s="120">
        <f>IF(AQ70=$AQ$16,'DATA GURU'!$C$30,0)</f>
        <v>1.75</v>
      </c>
      <c r="AS70" s="178" t="str">
        <f>'DATA SISWA'!AS67</f>
        <v>B</v>
      </c>
      <c r="AT70" s="121">
        <f>IF(AS70=$AS$16,'DATA GURU'!$C$30,0)</f>
        <v>1.75</v>
      </c>
      <c r="AU70" s="178" t="str">
        <f>'DATA SISWA'!AU67</f>
        <v>C</v>
      </c>
      <c r="AV70" s="120">
        <f>IF(AU70=$AU$16,'DATA GURU'!$C$30,0)</f>
        <v>0</v>
      </c>
      <c r="AW70" s="178" t="str">
        <f>'DATA SISWA'!AW67</f>
        <v>B</v>
      </c>
      <c r="AX70" s="121">
        <f>IF(AW70=$AW$16,'DATA GURU'!$C$30,0)</f>
        <v>1.75</v>
      </c>
      <c r="AY70" s="178" t="str">
        <f>'DATA SISWA'!AY67</f>
        <v>C</v>
      </c>
      <c r="AZ70" s="120">
        <f>IF(AY70=$AY$16,'DATA GURU'!$C$30,0)</f>
        <v>1.75</v>
      </c>
      <c r="BA70" s="178" t="str">
        <f>'DATA SISWA'!BA67</f>
        <v>E</v>
      </c>
      <c r="BB70" s="121">
        <f>IF(BA70=$BA$16,'DATA GURU'!$C$30,0)</f>
        <v>0</v>
      </c>
      <c r="BC70" s="178" t="str">
        <f>'DATA SISWA'!BC67</f>
        <v>B</v>
      </c>
      <c r="BD70" s="120">
        <f>IF(BC70=$BC$16,'DATA GURU'!$C$30,0)</f>
        <v>1.75</v>
      </c>
      <c r="BE70" s="178" t="str">
        <f>'DATA SISWA'!BE67</f>
        <v>C</v>
      </c>
      <c r="BF70" s="121">
        <f>IF(BE70=$BE$16,'DATA GURU'!$C$30,0)</f>
        <v>1.75</v>
      </c>
      <c r="BG70" s="178" t="str">
        <f>'DATA SISWA'!BG67</f>
        <v>D</v>
      </c>
      <c r="BH70" s="120">
        <f>IF(BG70=$BG$16,'DATA GURU'!$C$30,0)</f>
        <v>1.75</v>
      </c>
      <c r="BI70" s="178" t="str">
        <f>'DATA SISWA'!BI67</f>
        <v>E</v>
      </c>
      <c r="BJ70" s="121">
        <f>IF(BI70=$BI$16,'DATA GURU'!$C$30,0)</f>
        <v>0</v>
      </c>
      <c r="BK70" s="178" t="str">
        <f>'DATA SISWA'!BK67</f>
        <v>D</v>
      </c>
      <c r="BL70" s="120">
        <f>IF(BK70=$BK$16,'DATA GURU'!$C$30,0)</f>
        <v>0</v>
      </c>
      <c r="BM70" s="178" t="str">
        <f>'DATA SISWA'!BM67</f>
        <v>C</v>
      </c>
      <c r="BN70" s="121">
        <f>IF(BM70=$BM$16,'DATA GURU'!$C$30,0)</f>
        <v>1.75</v>
      </c>
      <c r="BO70" s="178" t="str">
        <f>'DATA SISWA'!BO67</f>
        <v>A</v>
      </c>
      <c r="BP70" s="120">
        <f>IF(BO70=$BO$16,'DATA GURU'!$C$30,0)</f>
        <v>0</v>
      </c>
      <c r="BQ70" s="178" t="str">
        <f>'DATA SISWA'!BQ67</f>
        <v>E</v>
      </c>
      <c r="BR70" s="121">
        <f>IF(BQ70=$BQ$16,'DATA GURU'!$C$30,0)</f>
        <v>1.75</v>
      </c>
      <c r="BS70" s="178" t="str">
        <f>'DATA SISWA'!BS67</f>
        <v>D</v>
      </c>
      <c r="BT70" s="120">
        <f>IF(BS70=$BS$16,'DATA GURU'!$C$30,0)</f>
        <v>0</v>
      </c>
      <c r="BU70" s="178" t="str">
        <f>'DATA SISWA'!BU67</f>
        <v>C</v>
      </c>
      <c r="BV70" s="121">
        <f>IF(BU70=$BU$16,'DATA GURU'!$C$30,0)</f>
        <v>0</v>
      </c>
      <c r="BW70" s="178" t="str">
        <f>'DATA SISWA'!BW67</f>
        <v>B</v>
      </c>
      <c r="BX70" s="120">
        <f>IF(BW70=$BW$16,'DATA GURU'!$C$30,0)</f>
        <v>0</v>
      </c>
      <c r="BY70" s="178" t="str">
        <f>'DATA SISWA'!BY67</f>
        <v>E</v>
      </c>
      <c r="BZ70" s="121">
        <f>IF(BY70=$BY$16,'DATA GURU'!$C$30,0)</f>
        <v>0</v>
      </c>
      <c r="CA70" s="178" t="str">
        <f>'DATA SISWA'!CA67</f>
        <v>B</v>
      </c>
      <c r="CB70" s="120">
        <f>IF(CA70=$CA$16,'DATA GURU'!$C$30,0)</f>
        <v>0</v>
      </c>
      <c r="CC70" s="178" t="str">
        <f>'DATA SISWA'!CC67</f>
        <v>C</v>
      </c>
      <c r="CD70" s="121">
        <f>IF(CC70=$CC$16,'DATA GURU'!$C$30,0)</f>
        <v>0</v>
      </c>
      <c r="CE70" s="178" t="str">
        <f>'DATA SISWA'!CE67</f>
        <v>B</v>
      </c>
      <c r="CF70" s="120">
        <f>IF(CE70=$CE$16,'DATA GURU'!$C$30,0)</f>
        <v>1.75</v>
      </c>
      <c r="CG70" s="178" t="str">
        <f>'DATA SISWA'!CG67</f>
        <v>C</v>
      </c>
      <c r="CH70" s="121">
        <f>IF(CG70=$CG$16,'DATA GURU'!$C$30,0)</f>
        <v>0</v>
      </c>
      <c r="CI70" s="52">
        <f>'DATA SISWA'!CI67</f>
        <v>2</v>
      </c>
      <c r="CJ70" s="52">
        <f>'DATA SISWA'!CJ67</f>
        <v>7</v>
      </c>
      <c r="CK70" s="52">
        <f>'DATA SISWA'!CK67</f>
        <v>3</v>
      </c>
      <c r="CL70" s="52">
        <f>'DATA SISWA'!CL67</f>
        <v>1</v>
      </c>
      <c r="CM70" s="52">
        <f>'DATA SISWA'!CM67</f>
        <v>3</v>
      </c>
      <c r="CN70" s="63">
        <f>'DATA SISWA'!CN67</f>
        <v>18</v>
      </c>
      <c r="CO70" s="63">
        <f>'DATA SISWA'!CO67</f>
        <v>22</v>
      </c>
      <c r="CP70" s="63">
        <f>'DATA SISWA'!CP67</f>
        <v>16</v>
      </c>
      <c r="CQ70" s="38">
        <f>'DATA SISWA'!CQ67</f>
        <v>47.5</v>
      </c>
      <c r="CR70" s="39">
        <f t="shared" si="11"/>
        <v>47.5</v>
      </c>
      <c r="CS70" s="161" t="str">
        <f t="shared" si="12"/>
        <v>-</v>
      </c>
      <c r="CT70" s="161" t="str">
        <f t="shared" si="13"/>
        <v>v</v>
      </c>
      <c r="CU70" s="162" t="str">
        <f t="shared" si="14"/>
        <v>Remedial</v>
      </c>
      <c r="CX70" s="37">
        <v>53</v>
      </c>
      <c r="CY70" s="114" t="str">
        <f t="shared" si="10"/>
        <v>MUHAMMAD SYARIFULLAH</v>
      </c>
      <c r="CZ70" s="157" t="s">
        <v>44</v>
      </c>
      <c r="DA70" s="37" t="s">
        <v>45</v>
      </c>
      <c r="DB70" s="37" t="s">
        <v>46</v>
      </c>
      <c r="DC70" s="37" t="s">
        <v>47</v>
      </c>
    </row>
    <row r="71" spans="1:107" x14ac:dyDescent="0.25">
      <c r="A71" s="53">
        <v>53</v>
      </c>
      <c r="B71" s="110" t="str">
        <f>'DATA SISWA'!C68</f>
        <v>06-</v>
      </c>
      <c r="C71" s="77" t="str">
        <f>'DATA SISWA'!D68</f>
        <v>005-</v>
      </c>
      <c r="D71" s="77">
        <f>'DATA SISWA'!E68</f>
        <v>0</v>
      </c>
      <c r="E71" s="111">
        <f>'DATA SISWA'!F68</f>
        <v>0</v>
      </c>
      <c r="F71" s="62" t="str">
        <f>'DATA SISWA'!B68</f>
        <v>SUCI RAHMALIA PUTRI</v>
      </c>
      <c r="G71" s="119" t="str">
        <f>'DATA SISWA'!G68</f>
        <v>A</v>
      </c>
      <c r="H71" s="120">
        <f>IF(G71=$G$16,'DATA GURU'!$C$30,0)</f>
        <v>1.75</v>
      </c>
      <c r="I71" s="119" t="str">
        <f>'DATA SISWA'!I68</f>
        <v>B</v>
      </c>
      <c r="J71" s="120">
        <f>IF(I71=$I$16,'DATA GURU'!$C$30,0)</f>
        <v>0</v>
      </c>
      <c r="K71" s="119" t="str">
        <f>'DATA SISWA'!K68</f>
        <v>E</v>
      </c>
      <c r="L71" s="120">
        <f>IF(K71=$K$16,'DATA GURU'!$C$30,0)</f>
        <v>0</v>
      </c>
      <c r="M71" s="119" t="str">
        <f>'DATA SISWA'!M68</f>
        <v>A</v>
      </c>
      <c r="N71" s="120">
        <f>IF(M71=$M$16,'DATA GURU'!$C$30,0)</f>
        <v>1.75</v>
      </c>
      <c r="O71" s="119" t="str">
        <f>'DATA SISWA'!O68</f>
        <v>A</v>
      </c>
      <c r="P71" s="120">
        <f>IF(O71=$O$16,'DATA GURU'!$C$30,0)</f>
        <v>0</v>
      </c>
      <c r="Q71" s="119" t="str">
        <f>'DATA SISWA'!Q68</f>
        <v>A</v>
      </c>
      <c r="R71" s="120">
        <f>IF(Q71=$Q$16,'DATA GURU'!$C$30,0)</f>
        <v>1.75</v>
      </c>
      <c r="S71" s="119" t="str">
        <f>'DATA SISWA'!S68</f>
        <v>C</v>
      </c>
      <c r="T71" s="120">
        <f>IF(S71=$S$16,'DATA GURU'!$C$30,0)</f>
        <v>0</v>
      </c>
      <c r="U71" s="119" t="str">
        <f>'DATA SISWA'!U68</f>
        <v>D</v>
      </c>
      <c r="V71" s="120">
        <f>IF(U71=$U$16,'DATA GURU'!$C$30,0)</f>
        <v>1.75</v>
      </c>
      <c r="W71" s="119" t="str">
        <f>'DATA SISWA'!W68</f>
        <v>A</v>
      </c>
      <c r="X71" s="120">
        <f>IF(W71=$W$16,'DATA GURU'!$C$30,0)</f>
        <v>0</v>
      </c>
      <c r="Y71" s="119" t="str">
        <f>'DATA SISWA'!Y68</f>
        <v>E</v>
      </c>
      <c r="Z71" s="120">
        <f>IF(Y71=$Y$16,'DATA GURU'!$C$30,0)</f>
        <v>0</v>
      </c>
      <c r="AA71" s="119" t="str">
        <f>'DATA SISWA'!AA68</f>
        <v>E</v>
      </c>
      <c r="AB71" s="120">
        <f>IF(AA71=$AA$16,'DATA GURU'!$C$30,0)</f>
        <v>1.75</v>
      </c>
      <c r="AC71" s="178" t="str">
        <f>'DATA SISWA'!AC68</f>
        <v>E</v>
      </c>
      <c r="AD71" s="121">
        <f>IF(AC71=$AC$16,'DATA GURU'!$C$30,0)</f>
        <v>0</v>
      </c>
      <c r="AE71" s="178" t="str">
        <f>'DATA SISWA'!AE68</f>
        <v>E</v>
      </c>
      <c r="AF71" s="120">
        <f>IF(AE71=$AE$16,'DATA GURU'!$C$30,0)</f>
        <v>0</v>
      </c>
      <c r="AG71" s="178" t="str">
        <f>'DATA SISWA'!AG68</f>
        <v>E</v>
      </c>
      <c r="AH71" s="121">
        <f>IF(AG71=$AG$16,'DATA GURU'!$C$30,0)</f>
        <v>0</v>
      </c>
      <c r="AI71" s="178" t="str">
        <f>'DATA SISWA'!AI68</f>
        <v>D</v>
      </c>
      <c r="AJ71" s="120">
        <f>IF(AI71=$AI$16,'DATA GURU'!$C$30,0)</f>
        <v>1.75</v>
      </c>
      <c r="AK71" s="178" t="str">
        <f>'DATA SISWA'!AK68</f>
        <v>E</v>
      </c>
      <c r="AL71" s="121">
        <f>IF(AK71=$AK$16,'DATA GURU'!$C$30,0)</f>
        <v>0</v>
      </c>
      <c r="AM71" s="178" t="str">
        <f>'DATA SISWA'!AM68</f>
        <v>B</v>
      </c>
      <c r="AN71" s="120">
        <f>IF(AM71=$AM$16,'DATA GURU'!$C$30,0)</f>
        <v>1.75</v>
      </c>
      <c r="AO71" s="178" t="str">
        <f>'DATA SISWA'!AO68</f>
        <v>A</v>
      </c>
      <c r="AP71" s="121">
        <f>IF(AO71=$AO$16,'DATA GURU'!$C$30,0)</f>
        <v>0</v>
      </c>
      <c r="AQ71" s="178" t="str">
        <f>'DATA SISWA'!AQ68</f>
        <v>B</v>
      </c>
      <c r="AR71" s="120">
        <f>IF(AQ71=$AQ$16,'DATA GURU'!$C$30,0)</f>
        <v>1.75</v>
      </c>
      <c r="AS71" s="178" t="str">
        <f>'DATA SISWA'!AS68</f>
        <v>D</v>
      </c>
      <c r="AT71" s="121">
        <f>IF(AS71=$AS$16,'DATA GURU'!$C$30,0)</f>
        <v>0</v>
      </c>
      <c r="AU71" s="178" t="str">
        <f>'DATA SISWA'!AU68</f>
        <v>A</v>
      </c>
      <c r="AV71" s="120">
        <f>IF(AU71=$AU$16,'DATA GURU'!$C$30,0)</f>
        <v>0</v>
      </c>
      <c r="AW71" s="178" t="str">
        <f>'DATA SISWA'!AW68</f>
        <v>C</v>
      </c>
      <c r="AX71" s="121">
        <f>IF(AW71=$AW$16,'DATA GURU'!$C$30,0)</f>
        <v>0</v>
      </c>
      <c r="AY71" s="178" t="str">
        <f>'DATA SISWA'!AY68</f>
        <v>C</v>
      </c>
      <c r="AZ71" s="120">
        <f>IF(AY71=$AY$16,'DATA GURU'!$C$30,0)</f>
        <v>1.75</v>
      </c>
      <c r="BA71" s="178" t="str">
        <f>'DATA SISWA'!BA68</f>
        <v>E</v>
      </c>
      <c r="BB71" s="121">
        <f>IF(BA71=$BA$16,'DATA GURU'!$C$30,0)</f>
        <v>0</v>
      </c>
      <c r="BC71" s="178" t="str">
        <f>'DATA SISWA'!BC68</f>
        <v>B</v>
      </c>
      <c r="BD71" s="120">
        <f>IF(BC71=$BC$16,'DATA GURU'!$C$30,0)</f>
        <v>1.75</v>
      </c>
      <c r="BE71" s="178" t="str">
        <f>'DATA SISWA'!BE68</f>
        <v>C</v>
      </c>
      <c r="BF71" s="121">
        <f>IF(BE71=$BE$16,'DATA GURU'!$C$30,0)</f>
        <v>1.75</v>
      </c>
      <c r="BG71" s="178" t="str">
        <f>'DATA SISWA'!BG68</f>
        <v>C</v>
      </c>
      <c r="BH71" s="120">
        <f>IF(BG71=$BG$16,'DATA GURU'!$C$30,0)</f>
        <v>0</v>
      </c>
      <c r="BI71" s="178" t="str">
        <f>'DATA SISWA'!BI68</f>
        <v>D</v>
      </c>
      <c r="BJ71" s="121">
        <f>IF(BI71=$BI$16,'DATA GURU'!$C$30,0)</f>
        <v>0</v>
      </c>
      <c r="BK71" s="178" t="str">
        <f>'DATA SISWA'!BK68</f>
        <v>D</v>
      </c>
      <c r="BL71" s="120">
        <f>IF(BK71=$BK$16,'DATA GURU'!$C$30,0)</f>
        <v>0</v>
      </c>
      <c r="BM71" s="178" t="str">
        <f>'DATA SISWA'!BM68</f>
        <v>C</v>
      </c>
      <c r="BN71" s="121">
        <f>IF(BM71=$BM$16,'DATA GURU'!$C$30,0)</f>
        <v>1.75</v>
      </c>
      <c r="BO71" s="178" t="str">
        <f>'DATA SISWA'!BO68</f>
        <v>A</v>
      </c>
      <c r="BP71" s="120">
        <f>IF(BO71=$BO$16,'DATA GURU'!$C$30,0)</f>
        <v>0</v>
      </c>
      <c r="BQ71" s="178" t="str">
        <f>'DATA SISWA'!BQ68</f>
        <v>B</v>
      </c>
      <c r="BR71" s="121">
        <f>IF(BQ71=$BQ$16,'DATA GURU'!$C$30,0)</f>
        <v>0</v>
      </c>
      <c r="BS71" s="178" t="str">
        <f>'DATA SISWA'!BS68</f>
        <v>C</v>
      </c>
      <c r="BT71" s="120">
        <f>IF(BS71=$BS$16,'DATA GURU'!$C$30,0)</f>
        <v>0</v>
      </c>
      <c r="BU71" s="178" t="str">
        <f>'DATA SISWA'!BU68</f>
        <v>C</v>
      </c>
      <c r="BV71" s="121">
        <f>IF(BU71=$BU$16,'DATA GURU'!$C$30,0)</f>
        <v>0</v>
      </c>
      <c r="BW71" s="178" t="str">
        <f>'DATA SISWA'!BW68</f>
        <v>C</v>
      </c>
      <c r="BX71" s="120">
        <f>IF(BW71=$BW$16,'DATA GURU'!$C$30,0)</f>
        <v>0</v>
      </c>
      <c r="BY71" s="178" t="str">
        <f>'DATA SISWA'!BY68</f>
        <v>A</v>
      </c>
      <c r="BZ71" s="121">
        <f>IF(BY71=$BY$16,'DATA GURU'!$C$30,0)</f>
        <v>1.75</v>
      </c>
      <c r="CA71" s="178" t="str">
        <f>'DATA SISWA'!CA68</f>
        <v>B</v>
      </c>
      <c r="CB71" s="120">
        <f>IF(CA71=$CA$16,'DATA GURU'!$C$30,0)</f>
        <v>0</v>
      </c>
      <c r="CC71" s="178" t="str">
        <f>'DATA SISWA'!CC68</f>
        <v>E</v>
      </c>
      <c r="CD71" s="121">
        <f>IF(CC71=$CC$16,'DATA GURU'!$C$30,0)</f>
        <v>0</v>
      </c>
      <c r="CE71" s="178" t="str">
        <f>'DATA SISWA'!CE68</f>
        <v>D</v>
      </c>
      <c r="CF71" s="120">
        <f>IF(CE71=$CE$16,'DATA GURU'!$C$30,0)</f>
        <v>0</v>
      </c>
      <c r="CG71" s="178" t="str">
        <f>'DATA SISWA'!CG68</f>
        <v>A</v>
      </c>
      <c r="CH71" s="121">
        <f>IF(CG71=$CG$16,'DATA GURU'!$C$30,0)</f>
        <v>0</v>
      </c>
      <c r="CI71" s="52">
        <f>'DATA SISWA'!CI68</f>
        <v>2</v>
      </c>
      <c r="CJ71" s="52">
        <f>'DATA SISWA'!CJ68</f>
        <v>6</v>
      </c>
      <c r="CK71" s="52">
        <f>'DATA SISWA'!CK68</f>
        <v>3</v>
      </c>
      <c r="CL71" s="52">
        <f>'DATA SISWA'!CL68</f>
        <v>2</v>
      </c>
      <c r="CM71" s="52">
        <f>'DATA SISWA'!CM68</f>
        <v>4</v>
      </c>
      <c r="CN71" s="63">
        <f>'DATA SISWA'!CN68</f>
        <v>13</v>
      </c>
      <c r="CO71" s="63">
        <f>'DATA SISWA'!CO68</f>
        <v>27</v>
      </c>
      <c r="CP71" s="63">
        <f>'DATA SISWA'!CP68</f>
        <v>17</v>
      </c>
      <c r="CQ71" s="38">
        <f>'DATA SISWA'!CQ68</f>
        <v>39.75</v>
      </c>
      <c r="CR71" s="39">
        <f t="shared" si="11"/>
        <v>39.75</v>
      </c>
      <c r="CS71" s="161" t="str">
        <f t="shared" si="12"/>
        <v>-</v>
      </c>
      <c r="CT71" s="161" t="str">
        <f t="shared" si="13"/>
        <v>v</v>
      </c>
      <c r="CU71" s="162" t="str">
        <f t="shared" si="14"/>
        <v>Remedial</v>
      </c>
      <c r="CX71" s="37">
        <v>54</v>
      </c>
      <c r="CY71" s="114" t="str">
        <f t="shared" si="10"/>
        <v>MUSTAKIM</v>
      </c>
      <c r="CZ71" s="157" t="s">
        <v>44</v>
      </c>
      <c r="DA71" s="37" t="s">
        <v>45</v>
      </c>
      <c r="DB71" s="37" t="s">
        <v>46</v>
      </c>
      <c r="DC71" s="37" t="s">
        <v>47</v>
      </c>
    </row>
    <row r="72" spans="1:107" x14ac:dyDescent="0.25">
      <c r="A72" s="54">
        <v>54</v>
      </c>
      <c r="B72" s="110" t="str">
        <f>'DATA SISWA'!C69</f>
        <v>06-</v>
      </c>
      <c r="C72" s="77" t="str">
        <f>'DATA SISWA'!D69</f>
        <v>005-</v>
      </c>
      <c r="D72" s="77">
        <f>'DATA SISWA'!E69</f>
        <v>0</v>
      </c>
      <c r="E72" s="111">
        <f>'DATA SISWA'!F69</f>
        <v>0</v>
      </c>
      <c r="F72" s="62" t="str">
        <f>'DATA SISWA'!B69</f>
        <v>WAHYUDI</v>
      </c>
      <c r="G72" s="119" t="str">
        <f>'DATA SISWA'!G69</f>
        <v>D</v>
      </c>
      <c r="H72" s="120">
        <f>IF(G72=$G$16,'DATA GURU'!$C$30,0)</f>
        <v>0</v>
      </c>
      <c r="I72" s="119" t="str">
        <f>'DATA SISWA'!I69</f>
        <v>A</v>
      </c>
      <c r="J72" s="120">
        <f>IF(I72=$I$16,'DATA GURU'!$C$30,0)</f>
        <v>0</v>
      </c>
      <c r="K72" s="119" t="str">
        <f>'DATA SISWA'!K69</f>
        <v>D</v>
      </c>
      <c r="L72" s="120">
        <f>IF(K72=$K$16,'DATA GURU'!$C$30,0)</f>
        <v>0</v>
      </c>
      <c r="M72" s="119" t="str">
        <f>'DATA SISWA'!M69</f>
        <v>A</v>
      </c>
      <c r="N72" s="120">
        <f>IF(M72=$M$16,'DATA GURU'!$C$30,0)</f>
        <v>1.75</v>
      </c>
      <c r="O72" s="119" t="str">
        <f>'DATA SISWA'!O69</f>
        <v>A</v>
      </c>
      <c r="P72" s="120">
        <f>IF(O72=$O$16,'DATA GURU'!$C$30,0)</f>
        <v>0</v>
      </c>
      <c r="Q72" s="119" t="str">
        <f>'DATA SISWA'!Q69</f>
        <v>C</v>
      </c>
      <c r="R72" s="120">
        <f>IF(Q72=$Q$16,'DATA GURU'!$C$30,0)</f>
        <v>0</v>
      </c>
      <c r="S72" s="119" t="str">
        <f>'DATA SISWA'!S69</f>
        <v>B</v>
      </c>
      <c r="T72" s="120">
        <f>IF(S72=$S$16,'DATA GURU'!$C$30,0)</f>
        <v>0</v>
      </c>
      <c r="U72" s="119" t="str">
        <f>'DATA SISWA'!U69</f>
        <v>E</v>
      </c>
      <c r="V72" s="120">
        <f>IF(U72=$U$16,'DATA GURU'!$C$30,0)</f>
        <v>0</v>
      </c>
      <c r="W72" s="119" t="str">
        <f>'DATA SISWA'!W69</f>
        <v>A</v>
      </c>
      <c r="X72" s="120">
        <f>IF(W72=$W$16,'DATA GURU'!$C$30,0)</f>
        <v>0</v>
      </c>
      <c r="Y72" s="119" t="str">
        <f>'DATA SISWA'!Y69</f>
        <v>C</v>
      </c>
      <c r="Z72" s="120">
        <f>IF(Y72=$Y$16,'DATA GURU'!$C$30,0)</f>
        <v>1.75</v>
      </c>
      <c r="AA72" s="119" t="str">
        <f>'DATA SISWA'!AA69</f>
        <v>D</v>
      </c>
      <c r="AB72" s="120">
        <f>IF(AA72=$AA$16,'DATA GURU'!$C$30,0)</f>
        <v>0</v>
      </c>
      <c r="AC72" s="178" t="str">
        <f>'DATA SISWA'!AC69</f>
        <v>C</v>
      </c>
      <c r="AD72" s="121">
        <f>IF(AC72=$AC$16,'DATA GURU'!$C$30,0)</f>
        <v>0</v>
      </c>
      <c r="AE72" s="178" t="str">
        <f>'DATA SISWA'!AE69</f>
        <v>A</v>
      </c>
      <c r="AF72" s="120">
        <f>IF(AE72=$AE$16,'DATA GURU'!$C$30,0)</f>
        <v>0</v>
      </c>
      <c r="AG72" s="178" t="str">
        <f>'DATA SISWA'!AG69</f>
        <v>A</v>
      </c>
      <c r="AH72" s="121">
        <f>IF(AG72=$AG$16,'DATA GURU'!$C$30,0)</f>
        <v>1.75</v>
      </c>
      <c r="AI72" s="178" t="str">
        <f>'DATA SISWA'!AI69</f>
        <v>D</v>
      </c>
      <c r="AJ72" s="120">
        <f>IF(AI72=$AI$16,'DATA GURU'!$C$30,0)</f>
        <v>1.75</v>
      </c>
      <c r="AK72" s="178" t="str">
        <f>'DATA SISWA'!AK69</f>
        <v>C</v>
      </c>
      <c r="AL72" s="121">
        <f>IF(AK72=$AK$16,'DATA GURU'!$C$30,0)</f>
        <v>1.75</v>
      </c>
      <c r="AM72" s="178" t="str">
        <f>'DATA SISWA'!AM69</f>
        <v>B</v>
      </c>
      <c r="AN72" s="120">
        <f>IF(AM72=$AM$16,'DATA GURU'!$C$30,0)</f>
        <v>1.75</v>
      </c>
      <c r="AO72" s="178" t="str">
        <f>'DATA SISWA'!AO69</f>
        <v>A</v>
      </c>
      <c r="AP72" s="121">
        <f>IF(AO72=$AO$16,'DATA GURU'!$C$30,0)</f>
        <v>0</v>
      </c>
      <c r="AQ72" s="178" t="str">
        <f>'DATA SISWA'!AQ69</f>
        <v>B</v>
      </c>
      <c r="AR72" s="120">
        <f>IF(AQ72=$AQ$16,'DATA GURU'!$C$30,0)</f>
        <v>1.75</v>
      </c>
      <c r="AS72" s="178" t="str">
        <f>'DATA SISWA'!AS69</f>
        <v>D</v>
      </c>
      <c r="AT72" s="121">
        <f>IF(AS72=$AS$16,'DATA GURU'!$C$30,0)</f>
        <v>0</v>
      </c>
      <c r="AU72" s="178" t="str">
        <f>'DATA SISWA'!AU69</f>
        <v>B</v>
      </c>
      <c r="AV72" s="120">
        <f>IF(AU72=$AU$16,'DATA GURU'!$C$30,0)</f>
        <v>1.75</v>
      </c>
      <c r="AW72" s="178" t="str">
        <f>'DATA SISWA'!AW69</f>
        <v>C</v>
      </c>
      <c r="AX72" s="121">
        <f>IF(AW72=$AW$16,'DATA GURU'!$C$30,0)</f>
        <v>0</v>
      </c>
      <c r="AY72" s="178" t="str">
        <f>'DATA SISWA'!AY69</f>
        <v>C</v>
      </c>
      <c r="AZ72" s="120">
        <f>IF(AY72=$AY$16,'DATA GURU'!$C$30,0)</f>
        <v>1.75</v>
      </c>
      <c r="BA72" s="178" t="str">
        <f>'DATA SISWA'!BA69</f>
        <v>C</v>
      </c>
      <c r="BB72" s="121">
        <f>IF(BA72=$BA$16,'DATA GURU'!$C$30,0)</f>
        <v>1.75</v>
      </c>
      <c r="BC72" s="178" t="str">
        <f>'DATA SISWA'!BC69</f>
        <v>B</v>
      </c>
      <c r="BD72" s="120">
        <f>IF(BC72=$BC$16,'DATA GURU'!$C$30,0)</f>
        <v>1.75</v>
      </c>
      <c r="BE72" s="178" t="str">
        <f>'DATA SISWA'!BE69</f>
        <v>C</v>
      </c>
      <c r="BF72" s="121">
        <f>IF(BE72=$BE$16,'DATA GURU'!$C$30,0)</f>
        <v>1.75</v>
      </c>
      <c r="BG72" s="178" t="str">
        <f>'DATA SISWA'!BG69</f>
        <v>D</v>
      </c>
      <c r="BH72" s="120">
        <f>IF(BG72=$BG$16,'DATA GURU'!$C$30,0)</f>
        <v>1.75</v>
      </c>
      <c r="BI72" s="178" t="str">
        <f>'DATA SISWA'!BI69</f>
        <v>E</v>
      </c>
      <c r="BJ72" s="121">
        <f>IF(BI72=$BI$16,'DATA GURU'!$C$30,0)</f>
        <v>0</v>
      </c>
      <c r="BK72" s="178" t="str">
        <f>'DATA SISWA'!BK69</f>
        <v>D</v>
      </c>
      <c r="BL72" s="120">
        <f>IF(BK72=$BK$16,'DATA GURU'!$C$30,0)</f>
        <v>0</v>
      </c>
      <c r="BM72" s="178" t="str">
        <f>'DATA SISWA'!BM69</f>
        <v>C</v>
      </c>
      <c r="BN72" s="121">
        <f>IF(BM72=$BM$16,'DATA GURU'!$C$30,0)</f>
        <v>1.75</v>
      </c>
      <c r="BO72" s="178" t="str">
        <f>'DATA SISWA'!BO69</f>
        <v>B</v>
      </c>
      <c r="BP72" s="120">
        <f>IF(BO72=$BO$16,'DATA GURU'!$C$30,0)</f>
        <v>1.75</v>
      </c>
      <c r="BQ72" s="178" t="str">
        <f>'DATA SISWA'!BQ69</f>
        <v>E</v>
      </c>
      <c r="BR72" s="121">
        <f>IF(BQ72=$BQ$16,'DATA GURU'!$C$30,0)</f>
        <v>1.75</v>
      </c>
      <c r="BS72" s="178" t="str">
        <f>'DATA SISWA'!BS69</f>
        <v>E</v>
      </c>
      <c r="BT72" s="120">
        <f>IF(BS72=$BS$16,'DATA GURU'!$C$30,0)</f>
        <v>1.75</v>
      </c>
      <c r="BU72" s="178" t="str">
        <f>'DATA SISWA'!BU69</f>
        <v>B</v>
      </c>
      <c r="BV72" s="121">
        <f>IF(BU72=$BU$16,'DATA GURU'!$C$30,0)</f>
        <v>1.75</v>
      </c>
      <c r="BW72" s="178" t="str">
        <f>'DATA SISWA'!BW69</f>
        <v>D</v>
      </c>
      <c r="BX72" s="120">
        <f>IF(BW72=$BW$16,'DATA GURU'!$C$30,0)</f>
        <v>1.75</v>
      </c>
      <c r="BY72" s="178" t="str">
        <f>'DATA SISWA'!BY69</f>
        <v>A</v>
      </c>
      <c r="BZ72" s="121">
        <f>IF(BY72=$BY$16,'DATA GURU'!$C$30,0)</f>
        <v>1.75</v>
      </c>
      <c r="CA72" s="178" t="str">
        <f>'DATA SISWA'!CA69</f>
        <v>E</v>
      </c>
      <c r="CB72" s="120">
        <f>IF(CA72=$CA$16,'DATA GURU'!$C$30,0)</f>
        <v>0</v>
      </c>
      <c r="CC72" s="178" t="str">
        <f>'DATA SISWA'!CC69</f>
        <v>C</v>
      </c>
      <c r="CD72" s="121">
        <f>IF(CC72=$CC$16,'DATA GURU'!$C$30,0)</f>
        <v>0</v>
      </c>
      <c r="CE72" s="178" t="str">
        <f>'DATA SISWA'!CE69</f>
        <v>B</v>
      </c>
      <c r="CF72" s="120">
        <f>IF(CE72=$CE$16,'DATA GURU'!$C$30,0)</f>
        <v>1.75</v>
      </c>
      <c r="CG72" s="178" t="str">
        <f>'DATA SISWA'!CG69</f>
        <v>A</v>
      </c>
      <c r="CH72" s="121">
        <f>IF(CG72=$CG$16,'DATA GURU'!$C$30,0)</f>
        <v>0</v>
      </c>
      <c r="CI72" s="52">
        <f>'DATA SISWA'!CI69</f>
        <v>3</v>
      </c>
      <c r="CJ72" s="52">
        <f>'DATA SISWA'!CJ69</f>
        <v>9</v>
      </c>
      <c r="CK72" s="52">
        <f>'DATA SISWA'!CK69</f>
        <v>2</v>
      </c>
      <c r="CL72" s="52">
        <f>'DATA SISWA'!CL69</f>
        <v>1</v>
      </c>
      <c r="CM72" s="52">
        <f>'DATA SISWA'!CM69</f>
        <v>4</v>
      </c>
      <c r="CN72" s="63">
        <f>'DATA SISWA'!CN69</f>
        <v>21</v>
      </c>
      <c r="CO72" s="63">
        <f>'DATA SISWA'!CO69</f>
        <v>19</v>
      </c>
      <c r="CP72" s="63">
        <f>'DATA SISWA'!CP69</f>
        <v>19</v>
      </c>
      <c r="CQ72" s="38">
        <f>'DATA SISWA'!CQ69</f>
        <v>55.75</v>
      </c>
      <c r="CR72" s="39">
        <f t="shared" si="11"/>
        <v>55.75</v>
      </c>
      <c r="CS72" s="161" t="str">
        <f t="shared" si="12"/>
        <v>v</v>
      </c>
      <c r="CT72" s="161" t="str">
        <f t="shared" si="13"/>
        <v>-</v>
      </c>
      <c r="CU72" s="162" t="str">
        <f t="shared" si="14"/>
        <v>Tuntas</v>
      </c>
      <c r="CX72" s="37">
        <v>55</v>
      </c>
      <c r="CY72" s="114" t="str">
        <f t="shared" si="10"/>
        <v>NOVA LESTARI</v>
      </c>
      <c r="CZ72" s="157" t="s">
        <v>44</v>
      </c>
      <c r="DA72" s="37" t="s">
        <v>45</v>
      </c>
      <c r="DB72" s="37" t="s">
        <v>46</v>
      </c>
      <c r="DC72" s="37" t="s">
        <v>47</v>
      </c>
    </row>
    <row r="73" spans="1:107" x14ac:dyDescent="0.25">
      <c r="A73" s="53">
        <v>55</v>
      </c>
      <c r="B73" s="110" t="str">
        <f>'DATA SISWA'!C70</f>
        <v>06-</v>
      </c>
      <c r="C73" s="77" t="str">
        <f>'DATA SISWA'!D70</f>
        <v>005-</v>
      </c>
      <c r="D73" s="77">
        <f>'DATA SISWA'!E70</f>
        <v>0</v>
      </c>
      <c r="E73" s="111">
        <f>'DATA SISWA'!F70</f>
        <v>0</v>
      </c>
      <c r="F73" s="62" t="str">
        <f>'DATA SISWA'!B70</f>
        <v>YUNI ELKA SABELA</v>
      </c>
      <c r="G73" s="119" t="str">
        <f>'DATA SISWA'!G70</f>
        <v>A</v>
      </c>
      <c r="H73" s="120">
        <f>IF(G73=$G$16,'DATA GURU'!$C$30,0)</f>
        <v>1.75</v>
      </c>
      <c r="I73" s="119" t="str">
        <f>'DATA SISWA'!I70</f>
        <v>B</v>
      </c>
      <c r="J73" s="120">
        <f>IF(I73=$I$16,'DATA GURU'!$C$30,0)</f>
        <v>0</v>
      </c>
      <c r="K73" s="119" t="str">
        <f>'DATA SISWA'!K70</f>
        <v>E</v>
      </c>
      <c r="L73" s="120">
        <f>IF(K73=$K$16,'DATA GURU'!$C$30,0)</f>
        <v>0</v>
      </c>
      <c r="M73" s="119" t="str">
        <f>'DATA SISWA'!M70</f>
        <v>C</v>
      </c>
      <c r="N73" s="120">
        <f>IF(M73=$M$16,'DATA GURU'!$C$30,0)</f>
        <v>0</v>
      </c>
      <c r="O73" s="119" t="str">
        <f>'DATA SISWA'!O70</f>
        <v>D</v>
      </c>
      <c r="P73" s="120">
        <f>IF(O73=$O$16,'DATA GURU'!$C$30,0)</f>
        <v>0</v>
      </c>
      <c r="Q73" s="119" t="str">
        <f>'DATA SISWA'!Q70</f>
        <v>B</v>
      </c>
      <c r="R73" s="120">
        <f>IF(Q73=$Q$16,'DATA GURU'!$C$30,0)</f>
        <v>0</v>
      </c>
      <c r="S73" s="119" t="str">
        <f>'DATA SISWA'!S70</f>
        <v>B</v>
      </c>
      <c r="T73" s="120">
        <f>IF(S73=$S$16,'DATA GURU'!$C$30,0)</f>
        <v>0</v>
      </c>
      <c r="U73" s="119" t="str">
        <f>'DATA SISWA'!U70</f>
        <v>A</v>
      </c>
      <c r="V73" s="120">
        <f>IF(U73=$U$16,'DATA GURU'!$C$30,0)</f>
        <v>0</v>
      </c>
      <c r="W73" s="119" t="str">
        <f>'DATA SISWA'!W70</f>
        <v>A</v>
      </c>
      <c r="X73" s="120">
        <f>IF(W73=$W$16,'DATA GURU'!$C$30,0)</f>
        <v>0</v>
      </c>
      <c r="Y73" s="119" t="str">
        <f>'DATA SISWA'!Y70</f>
        <v>E</v>
      </c>
      <c r="Z73" s="120">
        <f>IF(Y73=$Y$16,'DATA GURU'!$C$30,0)</f>
        <v>0</v>
      </c>
      <c r="AA73" s="119" t="str">
        <f>'DATA SISWA'!AA70</f>
        <v>D</v>
      </c>
      <c r="AB73" s="120">
        <f>IF(AA73=$AA$16,'DATA GURU'!$C$30,0)</f>
        <v>0</v>
      </c>
      <c r="AC73" s="178" t="str">
        <f>'DATA SISWA'!AC70</f>
        <v>C</v>
      </c>
      <c r="AD73" s="121">
        <f>IF(AC73=$AC$16,'DATA GURU'!$C$30,0)</f>
        <v>0</v>
      </c>
      <c r="AE73" s="178" t="str">
        <f>'DATA SISWA'!AE70</f>
        <v>A</v>
      </c>
      <c r="AF73" s="120">
        <f>IF(AE73=$AE$16,'DATA GURU'!$C$30,0)</f>
        <v>0</v>
      </c>
      <c r="AG73" s="178" t="str">
        <f>'DATA SISWA'!AG70</f>
        <v>A</v>
      </c>
      <c r="AH73" s="121">
        <f>IF(AG73=$AG$16,'DATA GURU'!$C$30,0)</f>
        <v>1.75</v>
      </c>
      <c r="AI73" s="178" t="str">
        <f>'DATA SISWA'!AI70</f>
        <v>D</v>
      </c>
      <c r="AJ73" s="120">
        <f>IF(AI73=$AI$16,'DATA GURU'!$C$30,0)</f>
        <v>1.75</v>
      </c>
      <c r="AK73" s="178" t="str">
        <f>'DATA SISWA'!AK70</f>
        <v>C</v>
      </c>
      <c r="AL73" s="121">
        <f>IF(AK73=$AK$16,'DATA GURU'!$C$30,0)</f>
        <v>1.75</v>
      </c>
      <c r="AM73" s="178" t="str">
        <f>'DATA SISWA'!AM70</f>
        <v>D</v>
      </c>
      <c r="AN73" s="120">
        <f>IF(AM73=$AM$16,'DATA GURU'!$C$30,0)</f>
        <v>0</v>
      </c>
      <c r="AO73" s="178" t="str">
        <f>'DATA SISWA'!AO70</f>
        <v>A</v>
      </c>
      <c r="AP73" s="121">
        <f>IF(AO73=$AO$16,'DATA GURU'!$C$30,0)</f>
        <v>0</v>
      </c>
      <c r="AQ73" s="178" t="str">
        <f>'DATA SISWA'!AQ70</f>
        <v>B</v>
      </c>
      <c r="AR73" s="120">
        <f>IF(AQ73=$AQ$16,'DATA GURU'!$C$30,0)</f>
        <v>1.75</v>
      </c>
      <c r="AS73" s="178" t="str">
        <f>'DATA SISWA'!AS70</f>
        <v>D</v>
      </c>
      <c r="AT73" s="121">
        <f>IF(AS73=$AS$16,'DATA GURU'!$C$30,0)</f>
        <v>0</v>
      </c>
      <c r="AU73" s="178" t="str">
        <f>'DATA SISWA'!AU70</f>
        <v>C</v>
      </c>
      <c r="AV73" s="120">
        <f>IF(AU73=$AU$16,'DATA GURU'!$C$30,0)</f>
        <v>0</v>
      </c>
      <c r="AW73" s="178" t="str">
        <f>'DATA SISWA'!AW70</f>
        <v>E</v>
      </c>
      <c r="AX73" s="121">
        <f>IF(AW73=$AW$16,'DATA GURU'!$C$30,0)</f>
        <v>0</v>
      </c>
      <c r="AY73" s="178" t="str">
        <f>'DATA SISWA'!AY70</f>
        <v>A</v>
      </c>
      <c r="AZ73" s="120">
        <f>IF(AY73=$AY$16,'DATA GURU'!$C$30,0)</f>
        <v>0</v>
      </c>
      <c r="BA73" s="178" t="str">
        <f>'DATA SISWA'!BA70</f>
        <v>C</v>
      </c>
      <c r="BB73" s="121">
        <f>IF(BA73=$BA$16,'DATA GURU'!$C$30,0)</f>
        <v>1.75</v>
      </c>
      <c r="BC73" s="178" t="str">
        <f>'DATA SISWA'!BC70</f>
        <v>B</v>
      </c>
      <c r="BD73" s="120">
        <f>IF(BC73=$BC$16,'DATA GURU'!$C$30,0)</f>
        <v>1.75</v>
      </c>
      <c r="BE73" s="178" t="str">
        <f>'DATA SISWA'!BE70</f>
        <v>C</v>
      </c>
      <c r="BF73" s="121">
        <f>IF(BE73=$BE$16,'DATA GURU'!$C$30,0)</f>
        <v>1.75</v>
      </c>
      <c r="BG73" s="178" t="str">
        <f>'DATA SISWA'!BG70</f>
        <v>E</v>
      </c>
      <c r="BH73" s="120">
        <f>IF(BG73=$BG$16,'DATA GURU'!$C$30,0)</f>
        <v>0</v>
      </c>
      <c r="BI73" s="178" t="str">
        <f>'DATA SISWA'!BI70</f>
        <v>B</v>
      </c>
      <c r="BJ73" s="121">
        <f>IF(BI73=$BI$16,'DATA GURU'!$C$30,0)</f>
        <v>0</v>
      </c>
      <c r="BK73" s="178" t="str">
        <f>'DATA SISWA'!BK70</f>
        <v>X</v>
      </c>
      <c r="BL73" s="120">
        <f>IF(BK73=$BK$16,'DATA GURU'!$C$30,0)</f>
        <v>0</v>
      </c>
      <c r="BM73" s="178" t="str">
        <f>'DATA SISWA'!BM70</f>
        <v>B</v>
      </c>
      <c r="BN73" s="121">
        <f>IF(BM73=$BM$16,'DATA GURU'!$C$30,0)</f>
        <v>0</v>
      </c>
      <c r="BO73" s="178" t="str">
        <f>'DATA SISWA'!BO70</f>
        <v>B</v>
      </c>
      <c r="BP73" s="120">
        <f>IF(BO73=$BO$16,'DATA GURU'!$C$30,0)</f>
        <v>1.75</v>
      </c>
      <c r="BQ73" s="178" t="str">
        <f>'DATA SISWA'!BQ70</f>
        <v>B</v>
      </c>
      <c r="BR73" s="121">
        <f>IF(BQ73=$BQ$16,'DATA GURU'!$C$30,0)</f>
        <v>0</v>
      </c>
      <c r="BS73" s="178" t="str">
        <f>'DATA SISWA'!BS70</f>
        <v>C</v>
      </c>
      <c r="BT73" s="120">
        <f>IF(BS73=$BS$16,'DATA GURU'!$C$30,0)</f>
        <v>0</v>
      </c>
      <c r="BU73" s="178" t="str">
        <f>'DATA SISWA'!BU70</f>
        <v>B</v>
      </c>
      <c r="BV73" s="121">
        <f>IF(BU73=$BU$16,'DATA GURU'!$C$30,0)</f>
        <v>1.75</v>
      </c>
      <c r="BW73" s="178" t="str">
        <f>'DATA SISWA'!BW70</f>
        <v>B</v>
      </c>
      <c r="BX73" s="120">
        <f>IF(BW73=$BW$16,'DATA GURU'!$C$30,0)</f>
        <v>0</v>
      </c>
      <c r="BY73" s="178" t="str">
        <f>'DATA SISWA'!BY70</f>
        <v>E</v>
      </c>
      <c r="BZ73" s="121">
        <f>IF(BY73=$BY$16,'DATA GURU'!$C$30,0)</f>
        <v>0</v>
      </c>
      <c r="CA73" s="178" t="str">
        <f>'DATA SISWA'!CA70</f>
        <v>C</v>
      </c>
      <c r="CB73" s="120">
        <f>IF(CA73=$CA$16,'DATA GURU'!$C$30,0)</f>
        <v>1.75</v>
      </c>
      <c r="CC73" s="178" t="str">
        <f>'DATA SISWA'!CC70</f>
        <v>A</v>
      </c>
      <c r="CD73" s="121">
        <f>IF(CC73=$CC$16,'DATA GURU'!$C$30,0)</f>
        <v>1.75</v>
      </c>
      <c r="CE73" s="178" t="str">
        <f>'DATA SISWA'!CE70</f>
        <v>A</v>
      </c>
      <c r="CF73" s="120">
        <f>IF(CE73=$CE$16,'DATA GURU'!$C$30,0)</f>
        <v>0</v>
      </c>
      <c r="CG73" s="178" t="str">
        <f>'DATA SISWA'!CG70</f>
        <v>B</v>
      </c>
      <c r="CH73" s="121">
        <f>IF(CG73=$CG$16,'DATA GURU'!$C$30,0)</f>
        <v>1.75</v>
      </c>
      <c r="CI73" s="52">
        <f>'DATA SISWA'!CI70</f>
        <v>3</v>
      </c>
      <c r="CJ73" s="52">
        <f>'DATA SISWA'!CJ70</f>
        <v>9</v>
      </c>
      <c r="CK73" s="52">
        <f>'DATA SISWA'!CK70</f>
        <v>2</v>
      </c>
      <c r="CL73" s="52">
        <f>'DATA SISWA'!CL70</f>
        <v>1</v>
      </c>
      <c r="CM73" s="52">
        <f>'DATA SISWA'!CM70</f>
        <v>2</v>
      </c>
      <c r="CN73" s="63">
        <f>'DATA SISWA'!CN70</f>
        <v>13</v>
      </c>
      <c r="CO73" s="63">
        <f>'DATA SISWA'!CO70</f>
        <v>27</v>
      </c>
      <c r="CP73" s="63">
        <f>'DATA SISWA'!CP70</f>
        <v>17</v>
      </c>
      <c r="CQ73" s="38">
        <f>'DATA SISWA'!CQ70</f>
        <v>39.75</v>
      </c>
      <c r="CR73" s="39">
        <f t="shared" si="11"/>
        <v>39.75</v>
      </c>
      <c r="CS73" s="161" t="str">
        <f t="shared" si="12"/>
        <v>-</v>
      </c>
      <c r="CT73" s="161" t="str">
        <f t="shared" si="13"/>
        <v>v</v>
      </c>
      <c r="CU73" s="162" t="str">
        <f t="shared" si="14"/>
        <v>Remedial</v>
      </c>
      <c r="CX73" s="37">
        <v>56</v>
      </c>
      <c r="CY73" s="114" t="str">
        <f t="shared" si="10"/>
        <v>RAHMAT ILHAM</v>
      </c>
      <c r="CZ73" s="157" t="s">
        <v>44</v>
      </c>
      <c r="DA73" s="37" t="s">
        <v>45</v>
      </c>
      <c r="DB73" s="37" t="s">
        <v>46</v>
      </c>
      <c r="DC73" s="37" t="s">
        <v>47</v>
      </c>
    </row>
    <row r="74" spans="1:107" x14ac:dyDescent="0.25">
      <c r="A74" s="54">
        <v>56</v>
      </c>
      <c r="B74" s="110" t="str">
        <f>'DATA SISWA'!C71</f>
        <v>06-</v>
      </c>
      <c r="C74" s="77" t="str">
        <f>'DATA SISWA'!D71</f>
        <v>005-</v>
      </c>
      <c r="D74" s="77">
        <f>'DATA SISWA'!E71</f>
        <v>0</v>
      </c>
      <c r="E74" s="111">
        <f>'DATA SISWA'!F71</f>
        <v>0</v>
      </c>
      <c r="F74" s="62" t="str">
        <f>'DATA SISWA'!B71</f>
        <v>AGUSTINO</v>
      </c>
      <c r="G74" s="119" t="str">
        <f>'DATA SISWA'!G71</f>
        <v>A</v>
      </c>
      <c r="H74" s="120">
        <f>IF(G74=$G$16,'DATA GURU'!$C$30,0)</f>
        <v>1.75</v>
      </c>
      <c r="I74" s="119" t="str">
        <f>'DATA SISWA'!I71</f>
        <v>B</v>
      </c>
      <c r="J74" s="120">
        <f>IF(I74=$I$16,'DATA GURU'!$C$30,0)</f>
        <v>0</v>
      </c>
      <c r="K74" s="119" t="str">
        <f>'DATA SISWA'!K71</f>
        <v>E</v>
      </c>
      <c r="L74" s="120">
        <f>IF(K74=$K$16,'DATA GURU'!$C$30,0)</f>
        <v>0</v>
      </c>
      <c r="M74" s="119" t="str">
        <f>'DATA SISWA'!M71</f>
        <v>C</v>
      </c>
      <c r="N74" s="120">
        <f>IF(M74=$M$16,'DATA GURU'!$C$30,0)</f>
        <v>0</v>
      </c>
      <c r="O74" s="119" t="str">
        <f>'DATA SISWA'!O71</f>
        <v>A</v>
      </c>
      <c r="P74" s="120">
        <f>IF(O74=$O$16,'DATA GURU'!$C$30,0)</f>
        <v>0</v>
      </c>
      <c r="Q74" s="119" t="str">
        <f>'DATA SISWA'!Q71</f>
        <v>C</v>
      </c>
      <c r="R74" s="120">
        <f>IF(Q74=$Q$16,'DATA GURU'!$C$30,0)</f>
        <v>0</v>
      </c>
      <c r="S74" s="119" t="str">
        <f>'DATA SISWA'!S71</f>
        <v>B</v>
      </c>
      <c r="T74" s="120">
        <f>IF(S74=$S$16,'DATA GURU'!$C$30,0)</f>
        <v>0</v>
      </c>
      <c r="U74" s="119" t="str">
        <f>'DATA SISWA'!U71</f>
        <v>C</v>
      </c>
      <c r="V74" s="120">
        <f>IF(U74=$U$16,'DATA GURU'!$C$30,0)</f>
        <v>0</v>
      </c>
      <c r="W74" s="119" t="str">
        <f>'DATA SISWA'!W71</f>
        <v>C</v>
      </c>
      <c r="X74" s="120">
        <f>IF(W74=$W$16,'DATA GURU'!$C$30,0)</f>
        <v>0</v>
      </c>
      <c r="Y74" s="119" t="str">
        <f>'DATA SISWA'!Y71</f>
        <v>B</v>
      </c>
      <c r="Z74" s="120">
        <f>IF(Y74=$Y$16,'DATA GURU'!$C$30,0)</f>
        <v>0</v>
      </c>
      <c r="AA74" s="119" t="str">
        <f>'DATA SISWA'!AA71</f>
        <v>E</v>
      </c>
      <c r="AB74" s="120">
        <f>IF(AA74=$AA$16,'DATA GURU'!$C$30,0)</f>
        <v>1.75</v>
      </c>
      <c r="AC74" s="178" t="str">
        <f>'DATA SISWA'!AC71</f>
        <v>A</v>
      </c>
      <c r="AD74" s="121">
        <f>IF(AC74=$AC$16,'DATA GURU'!$C$30,0)</f>
        <v>1.75</v>
      </c>
      <c r="AE74" s="178" t="str">
        <f>'DATA SISWA'!AE71</f>
        <v>E</v>
      </c>
      <c r="AF74" s="120">
        <f>IF(AE74=$AE$16,'DATA GURU'!$C$30,0)</f>
        <v>0</v>
      </c>
      <c r="AG74" s="178" t="str">
        <f>'DATA SISWA'!AG71</f>
        <v>A</v>
      </c>
      <c r="AH74" s="121">
        <f>IF(AG74=$AG$16,'DATA GURU'!$C$30,0)</f>
        <v>1.75</v>
      </c>
      <c r="AI74" s="178" t="str">
        <f>'DATA SISWA'!AI71</f>
        <v>D</v>
      </c>
      <c r="AJ74" s="120">
        <f>IF(AI74=$AI$16,'DATA GURU'!$C$30,0)</f>
        <v>1.75</v>
      </c>
      <c r="AK74" s="178" t="str">
        <f>'DATA SISWA'!AK71</f>
        <v>E</v>
      </c>
      <c r="AL74" s="121">
        <f>IF(AK74=$AK$16,'DATA GURU'!$C$30,0)</f>
        <v>0</v>
      </c>
      <c r="AM74" s="178" t="str">
        <f>'DATA SISWA'!AM71</f>
        <v>B</v>
      </c>
      <c r="AN74" s="120">
        <f>IF(AM74=$AM$16,'DATA GURU'!$C$30,0)</f>
        <v>1.75</v>
      </c>
      <c r="AO74" s="178" t="str">
        <f>'DATA SISWA'!AO71</f>
        <v>B</v>
      </c>
      <c r="AP74" s="121">
        <f>IF(AO74=$AO$16,'DATA GURU'!$C$30,0)</f>
        <v>0</v>
      </c>
      <c r="AQ74" s="178" t="str">
        <f>'DATA SISWA'!AQ71</f>
        <v>B</v>
      </c>
      <c r="AR74" s="120">
        <f>IF(AQ74=$AQ$16,'DATA GURU'!$C$30,0)</f>
        <v>1.75</v>
      </c>
      <c r="AS74" s="178" t="str">
        <f>'DATA SISWA'!AS71</f>
        <v>D</v>
      </c>
      <c r="AT74" s="121">
        <f>IF(AS74=$AS$16,'DATA GURU'!$C$30,0)</f>
        <v>0</v>
      </c>
      <c r="AU74" s="178" t="str">
        <f>'DATA SISWA'!AU71</f>
        <v>C</v>
      </c>
      <c r="AV74" s="120">
        <f>IF(AU74=$AU$16,'DATA GURU'!$C$30,0)</f>
        <v>0</v>
      </c>
      <c r="AW74" s="178" t="str">
        <f>'DATA SISWA'!AW71</f>
        <v>B</v>
      </c>
      <c r="AX74" s="121">
        <f>IF(AW74=$AW$16,'DATA GURU'!$C$30,0)</f>
        <v>1.75</v>
      </c>
      <c r="AY74" s="178" t="str">
        <f>'DATA SISWA'!AY71</f>
        <v>C</v>
      </c>
      <c r="AZ74" s="120">
        <f>IF(AY74=$AY$16,'DATA GURU'!$C$30,0)</f>
        <v>1.75</v>
      </c>
      <c r="BA74" s="178" t="str">
        <f>'DATA SISWA'!BA71</f>
        <v>C</v>
      </c>
      <c r="BB74" s="121">
        <f>IF(BA74=$BA$16,'DATA GURU'!$C$30,0)</f>
        <v>1.75</v>
      </c>
      <c r="BC74" s="178" t="str">
        <f>'DATA SISWA'!BC71</f>
        <v>A</v>
      </c>
      <c r="BD74" s="120">
        <f>IF(BC74=$BC$16,'DATA GURU'!$C$30,0)</f>
        <v>0</v>
      </c>
      <c r="BE74" s="178" t="str">
        <f>'DATA SISWA'!BE71</f>
        <v>C</v>
      </c>
      <c r="BF74" s="121">
        <f>IF(BE74=$BE$16,'DATA GURU'!$C$30,0)</f>
        <v>1.75</v>
      </c>
      <c r="BG74" s="178" t="str">
        <f>'DATA SISWA'!BG71</f>
        <v>D</v>
      </c>
      <c r="BH74" s="120">
        <f>IF(BG74=$BG$16,'DATA GURU'!$C$30,0)</f>
        <v>1.75</v>
      </c>
      <c r="BI74" s="178" t="str">
        <f>'DATA SISWA'!BI71</f>
        <v>D</v>
      </c>
      <c r="BJ74" s="121">
        <f>IF(BI74=$BI$16,'DATA GURU'!$C$30,0)</f>
        <v>0</v>
      </c>
      <c r="BK74" s="178" t="str">
        <f>'DATA SISWA'!BK71</f>
        <v>A</v>
      </c>
      <c r="BL74" s="120">
        <f>IF(BK74=$BK$16,'DATA GURU'!$C$30,0)</f>
        <v>0</v>
      </c>
      <c r="BM74" s="178" t="str">
        <f>'DATA SISWA'!BM71</f>
        <v>C</v>
      </c>
      <c r="BN74" s="121">
        <f>IF(BM74=$BM$16,'DATA GURU'!$C$30,0)</f>
        <v>1.75</v>
      </c>
      <c r="BO74" s="178" t="str">
        <f>'DATA SISWA'!BO71</f>
        <v>E</v>
      </c>
      <c r="BP74" s="120">
        <f>IF(BO74=$BO$16,'DATA GURU'!$C$30,0)</f>
        <v>0</v>
      </c>
      <c r="BQ74" s="178" t="str">
        <f>'DATA SISWA'!BQ71</f>
        <v>B</v>
      </c>
      <c r="BR74" s="121">
        <f>IF(BQ74=$BQ$16,'DATA GURU'!$C$30,0)</f>
        <v>0</v>
      </c>
      <c r="BS74" s="178" t="str">
        <f>'DATA SISWA'!BS71</f>
        <v>E</v>
      </c>
      <c r="BT74" s="120">
        <f>IF(BS74=$BS$16,'DATA GURU'!$C$30,0)</f>
        <v>1.75</v>
      </c>
      <c r="BU74" s="178" t="str">
        <f>'DATA SISWA'!BU71</f>
        <v>B</v>
      </c>
      <c r="BV74" s="121">
        <f>IF(BU74=$BU$16,'DATA GURU'!$C$30,0)</f>
        <v>1.75</v>
      </c>
      <c r="BW74" s="178" t="str">
        <f>'DATA SISWA'!BW71</f>
        <v>B</v>
      </c>
      <c r="BX74" s="120">
        <f>IF(BW74=$BW$16,'DATA GURU'!$C$30,0)</f>
        <v>0</v>
      </c>
      <c r="BY74" s="178" t="str">
        <f>'DATA SISWA'!BY71</f>
        <v>E</v>
      </c>
      <c r="BZ74" s="121">
        <f>IF(BY74=$BY$16,'DATA GURU'!$C$30,0)</f>
        <v>0</v>
      </c>
      <c r="CA74" s="178" t="str">
        <f>'DATA SISWA'!CA71</f>
        <v>C</v>
      </c>
      <c r="CB74" s="120">
        <f>IF(CA74=$CA$16,'DATA GURU'!$C$30,0)</f>
        <v>1.75</v>
      </c>
      <c r="CC74" s="178" t="str">
        <f>'DATA SISWA'!CC71</f>
        <v>A</v>
      </c>
      <c r="CD74" s="121">
        <f>IF(CC74=$CC$16,'DATA GURU'!$C$30,0)</f>
        <v>1.75</v>
      </c>
      <c r="CE74" s="178" t="str">
        <f>'DATA SISWA'!CE71</f>
        <v>B</v>
      </c>
      <c r="CF74" s="120">
        <f>IF(CE74=$CE$16,'DATA GURU'!$C$30,0)</f>
        <v>1.75</v>
      </c>
      <c r="CG74" s="178" t="str">
        <f>'DATA SISWA'!CG71</f>
        <v>D</v>
      </c>
      <c r="CH74" s="121">
        <f>IF(CG74=$CG$16,'DATA GURU'!$C$30,0)</f>
        <v>0</v>
      </c>
      <c r="CI74" s="52">
        <f>'DATA SISWA'!CI71</f>
        <v>0</v>
      </c>
      <c r="CJ74" s="52">
        <f>'DATA SISWA'!CJ71</f>
        <v>8</v>
      </c>
      <c r="CK74" s="52">
        <f>'DATA SISWA'!CK71</f>
        <v>4</v>
      </c>
      <c r="CL74" s="52">
        <f>'DATA SISWA'!CL71</f>
        <v>1</v>
      </c>
      <c r="CM74" s="52">
        <f>'DATA SISWA'!CM71</f>
        <v>6</v>
      </c>
      <c r="CN74" s="63">
        <f>'DATA SISWA'!CN71</f>
        <v>18</v>
      </c>
      <c r="CO74" s="63">
        <f>'DATA SISWA'!CO71</f>
        <v>22</v>
      </c>
      <c r="CP74" s="63">
        <f>'DATA SISWA'!CP71</f>
        <v>19</v>
      </c>
      <c r="CQ74" s="38">
        <f>'DATA SISWA'!CQ71</f>
        <v>50.5</v>
      </c>
      <c r="CR74" s="39">
        <f t="shared" si="11"/>
        <v>50.5</v>
      </c>
      <c r="CS74" s="161" t="str">
        <f t="shared" si="12"/>
        <v>-</v>
      </c>
      <c r="CT74" s="161" t="str">
        <f t="shared" si="13"/>
        <v>v</v>
      </c>
      <c r="CU74" s="162" t="str">
        <f t="shared" si="14"/>
        <v>Remedial</v>
      </c>
      <c r="CX74" s="37">
        <v>57</v>
      </c>
      <c r="CY74" s="114" t="str">
        <f t="shared" si="10"/>
        <v>SANIYAH</v>
      </c>
      <c r="CZ74" s="157" t="s">
        <v>44</v>
      </c>
      <c r="DA74" s="37" t="s">
        <v>45</v>
      </c>
      <c r="DB74" s="37" t="s">
        <v>46</v>
      </c>
      <c r="DC74" s="37" t="s">
        <v>47</v>
      </c>
    </row>
    <row r="75" spans="1:107" x14ac:dyDescent="0.25">
      <c r="A75" s="53">
        <v>57</v>
      </c>
      <c r="B75" s="110" t="str">
        <f>'DATA SISWA'!C72</f>
        <v>06-</v>
      </c>
      <c r="C75" s="77" t="str">
        <f>'DATA SISWA'!D72</f>
        <v>005-</v>
      </c>
      <c r="D75" s="77">
        <f>'DATA SISWA'!E72</f>
        <v>0</v>
      </c>
      <c r="E75" s="111">
        <f>'DATA SISWA'!F72</f>
        <v>0</v>
      </c>
      <c r="F75" s="62" t="str">
        <f>'DATA SISWA'!B72</f>
        <v>AMBO MHD. IFAN</v>
      </c>
      <c r="G75" s="119" t="str">
        <f>'DATA SISWA'!G72</f>
        <v>A</v>
      </c>
      <c r="H75" s="120">
        <f>IF(G75=$G$16,'DATA GURU'!$C$30,0)</f>
        <v>1.75</v>
      </c>
      <c r="I75" s="119" t="str">
        <f>'DATA SISWA'!I72</f>
        <v>A</v>
      </c>
      <c r="J75" s="120">
        <f>IF(I75=$I$16,'DATA GURU'!$C$30,0)</f>
        <v>0</v>
      </c>
      <c r="K75" s="119" t="str">
        <f>'DATA SISWA'!K72</f>
        <v>E</v>
      </c>
      <c r="L75" s="120">
        <f>IF(K75=$K$16,'DATA GURU'!$C$30,0)</f>
        <v>0</v>
      </c>
      <c r="M75" s="119" t="str">
        <f>'DATA SISWA'!M72</f>
        <v>A</v>
      </c>
      <c r="N75" s="120">
        <f>IF(M75=$M$16,'DATA GURU'!$C$30,0)</f>
        <v>1.75</v>
      </c>
      <c r="O75" s="119" t="str">
        <f>'DATA SISWA'!O72</f>
        <v>C</v>
      </c>
      <c r="P75" s="120">
        <f>IF(O75=$O$16,'DATA GURU'!$C$30,0)</f>
        <v>0</v>
      </c>
      <c r="Q75" s="119" t="str">
        <f>'DATA SISWA'!Q72</f>
        <v>C</v>
      </c>
      <c r="R75" s="120">
        <f>IF(Q75=$Q$16,'DATA GURU'!$C$30,0)</f>
        <v>0</v>
      </c>
      <c r="S75" s="119" t="str">
        <f>'DATA SISWA'!S72</f>
        <v>B</v>
      </c>
      <c r="T75" s="120">
        <f>IF(S75=$S$16,'DATA GURU'!$C$30,0)</f>
        <v>0</v>
      </c>
      <c r="U75" s="119" t="str">
        <f>'DATA SISWA'!U72</f>
        <v>C</v>
      </c>
      <c r="V75" s="120">
        <f>IF(U75=$U$16,'DATA GURU'!$C$30,0)</f>
        <v>0</v>
      </c>
      <c r="W75" s="119" t="str">
        <f>'DATA SISWA'!W72</f>
        <v>D</v>
      </c>
      <c r="X75" s="120">
        <f>IF(W75=$W$16,'DATA GURU'!$C$30,0)</f>
        <v>0</v>
      </c>
      <c r="Y75" s="119" t="str">
        <f>'DATA SISWA'!Y72</f>
        <v>C</v>
      </c>
      <c r="Z75" s="120">
        <f>IF(Y75=$Y$16,'DATA GURU'!$C$30,0)</f>
        <v>1.75</v>
      </c>
      <c r="AA75" s="119" t="str">
        <f>'DATA SISWA'!AA72</f>
        <v>D</v>
      </c>
      <c r="AB75" s="120">
        <f>IF(AA75=$AA$16,'DATA GURU'!$C$30,0)</f>
        <v>0</v>
      </c>
      <c r="AC75" s="178" t="str">
        <f>'DATA SISWA'!AC72</f>
        <v>E</v>
      </c>
      <c r="AD75" s="121">
        <f>IF(AC75=$AC$16,'DATA GURU'!$C$30,0)</f>
        <v>0</v>
      </c>
      <c r="AE75" s="178" t="str">
        <f>'DATA SISWA'!AE72</f>
        <v>E</v>
      </c>
      <c r="AF75" s="120">
        <f>IF(AE75=$AE$16,'DATA GURU'!$C$30,0)</f>
        <v>0</v>
      </c>
      <c r="AG75" s="178" t="str">
        <f>'DATA SISWA'!AG72</f>
        <v>A</v>
      </c>
      <c r="AH75" s="121">
        <f>IF(AG75=$AG$16,'DATA GURU'!$C$30,0)</f>
        <v>1.75</v>
      </c>
      <c r="AI75" s="178" t="str">
        <f>'DATA SISWA'!AI72</f>
        <v>C</v>
      </c>
      <c r="AJ75" s="120">
        <f>IF(AI75=$AI$16,'DATA GURU'!$C$30,0)</f>
        <v>0</v>
      </c>
      <c r="AK75" s="178" t="str">
        <f>'DATA SISWA'!AK72</f>
        <v>C</v>
      </c>
      <c r="AL75" s="121">
        <f>IF(AK75=$AK$16,'DATA GURU'!$C$30,0)</f>
        <v>1.75</v>
      </c>
      <c r="AM75" s="178" t="str">
        <f>'DATA SISWA'!AM72</f>
        <v>D</v>
      </c>
      <c r="AN75" s="120">
        <f>IF(AM75=$AM$16,'DATA GURU'!$C$30,0)</f>
        <v>0</v>
      </c>
      <c r="AO75" s="178" t="str">
        <f>'DATA SISWA'!AO72</f>
        <v>B</v>
      </c>
      <c r="AP75" s="121">
        <f>IF(AO75=$AO$16,'DATA GURU'!$C$30,0)</f>
        <v>0</v>
      </c>
      <c r="AQ75" s="178" t="str">
        <f>'DATA SISWA'!AQ72</f>
        <v>B</v>
      </c>
      <c r="AR75" s="120">
        <f>IF(AQ75=$AQ$16,'DATA GURU'!$C$30,0)</f>
        <v>1.75</v>
      </c>
      <c r="AS75" s="178" t="str">
        <f>'DATA SISWA'!AS72</f>
        <v>D</v>
      </c>
      <c r="AT75" s="121">
        <f>IF(AS75=$AS$16,'DATA GURU'!$C$30,0)</f>
        <v>0</v>
      </c>
      <c r="AU75" s="178" t="str">
        <f>'DATA SISWA'!AU72</f>
        <v>B</v>
      </c>
      <c r="AV75" s="120">
        <f>IF(AU75=$AU$16,'DATA GURU'!$C$30,0)</f>
        <v>1.75</v>
      </c>
      <c r="AW75" s="178" t="str">
        <f>'DATA SISWA'!AW72</f>
        <v>B</v>
      </c>
      <c r="AX75" s="121">
        <f>IF(AW75=$AW$16,'DATA GURU'!$C$30,0)</f>
        <v>1.75</v>
      </c>
      <c r="AY75" s="178" t="str">
        <f>'DATA SISWA'!AY72</f>
        <v>C</v>
      </c>
      <c r="AZ75" s="120">
        <f>IF(AY75=$AY$16,'DATA GURU'!$C$30,0)</f>
        <v>1.75</v>
      </c>
      <c r="BA75" s="178" t="str">
        <f>'DATA SISWA'!BA72</f>
        <v>C</v>
      </c>
      <c r="BB75" s="121">
        <f>IF(BA75=$BA$16,'DATA GURU'!$C$30,0)</f>
        <v>1.75</v>
      </c>
      <c r="BC75" s="178" t="str">
        <f>'DATA SISWA'!BC72</f>
        <v>B</v>
      </c>
      <c r="BD75" s="120">
        <f>IF(BC75=$BC$16,'DATA GURU'!$C$30,0)</f>
        <v>1.75</v>
      </c>
      <c r="BE75" s="178" t="str">
        <f>'DATA SISWA'!BE72</f>
        <v>C</v>
      </c>
      <c r="BF75" s="121">
        <f>IF(BE75=$BE$16,'DATA GURU'!$C$30,0)</f>
        <v>1.75</v>
      </c>
      <c r="BG75" s="178" t="str">
        <f>'DATA SISWA'!BG72</f>
        <v>D</v>
      </c>
      <c r="BH75" s="120">
        <f>IF(BG75=$BG$16,'DATA GURU'!$C$30,0)</f>
        <v>1.75</v>
      </c>
      <c r="BI75" s="178" t="str">
        <f>'DATA SISWA'!BI72</f>
        <v>B</v>
      </c>
      <c r="BJ75" s="121">
        <f>IF(BI75=$BI$16,'DATA GURU'!$C$30,0)</f>
        <v>0</v>
      </c>
      <c r="BK75" s="178" t="str">
        <f>'DATA SISWA'!BK72</f>
        <v>A</v>
      </c>
      <c r="BL75" s="120">
        <f>IF(BK75=$BK$16,'DATA GURU'!$C$30,0)</f>
        <v>0</v>
      </c>
      <c r="BM75" s="178" t="str">
        <f>'DATA SISWA'!BM72</f>
        <v>B</v>
      </c>
      <c r="BN75" s="121">
        <f>IF(BM75=$BM$16,'DATA GURU'!$C$30,0)</f>
        <v>0</v>
      </c>
      <c r="BO75" s="178" t="str">
        <f>'DATA SISWA'!BO72</f>
        <v>E</v>
      </c>
      <c r="BP75" s="120">
        <f>IF(BO75=$BO$16,'DATA GURU'!$C$30,0)</f>
        <v>0</v>
      </c>
      <c r="BQ75" s="178" t="str">
        <f>'DATA SISWA'!BQ72</f>
        <v>E</v>
      </c>
      <c r="BR75" s="121">
        <f>IF(BQ75=$BQ$16,'DATA GURU'!$C$30,0)</f>
        <v>1.75</v>
      </c>
      <c r="BS75" s="178" t="str">
        <f>'DATA SISWA'!BS72</f>
        <v>E</v>
      </c>
      <c r="BT75" s="120">
        <f>IF(BS75=$BS$16,'DATA GURU'!$C$30,0)</f>
        <v>1.75</v>
      </c>
      <c r="BU75" s="178" t="str">
        <f>'DATA SISWA'!BU72</f>
        <v>E</v>
      </c>
      <c r="BV75" s="121">
        <f>IF(BU75=$BU$16,'DATA GURU'!$C$30,0)</f>
        <v>0</v>
      </c>
      <c r="BW75" s="178" t="str">
        <f>'DATA SISWA'!BW72</f>
        <v>C</v>
      </c>
      <c r="BX75" s="120">
        <f>IF(BW75=$BW$16,'DATA GURU'!$C$30,0)</f>
        <v>0</v>
      </c>
      <c r="BY75" s="178" t="str">
        <f>'DATA SISWA'!BY72</f>
        <v>A</v>
      </c>
      <c r="BZ75" s="121">
        <f>IF(BY75=$BY$16,'DATA GURU'!$C$30,0)</f>
        <v>1.75</v>
      </c>
      <c r="CA75" s="178" t="str">
        <f>'DATA SISWA'!CA72</f>
        <v>B</v>
      </c>
      <c r="CB75" s="120">
        <f>IF(CA75=$CA$16,'DATA GURU'!$C$30,0)</f>
        <v>0</v>
      </c>
      <c r="CC75" s="178" t="str">
        <f>'DATA SISWA'!CC72</f>
        <v>A</v>
      </c>
      <c r="CD75" s="121">
        <f>IF(CC75=$CC$16,'DATA GURU'!$C$30,0)</f>
        <v>1.75</v>
      </c>
      <c r="CE75" s="178" t="str">
        <f>'DATA SISWA'!CE72</f>
        <v>B</v>
      </c>
      <c r="CF75" s="120">
        <f>IF(CE75=$CE$16,'DATA GURU'!$C$30,0)</f>
        <v>1.75</v>
      </c>
      <c r="CG75" s="178" t="str">
        <f>'DATA SISWA'!CG72</f>
        <v>E</v>
      </c>
      <c r="CH75" s="121">
        <f>IF(CG75=$CG$16,'DATA GURU'!$C$30,0)</f>
        <v>0</v>
      </c>
      <c r="CI75" s="52">
        <f>'DATA SISWA'!CI72</f>
        <v>3</v>
      </c>
      <c r="CJ75" s="52">
        <f>'DATA SISWA'!CJ72</f>
        <v>7</v>
      </c>
      <c r="CK75" s="52">
        <f>'DATA SISWA'!CK72</f>
        <v>4</v>
      </c>
      <c r="CL75" s="52">
        <f>'DATA SISWA'!CL72</f>
        <v>1</v>
      </c>
      <c r="CM75" s="52">
        <f>'DATA SISWA'!CM72</f>
        <v>5</v>
      </c>
      <c r="CN75" s="63">
        <f>'DATA SISWA'!CN72</f>
        <v>18</v>
      </c>
      <c r="CO75" s="63">
        <f>'DATA SISWA'!CO72</f>
        <v>22</v>
      </c>
      <c r="CP75" s="63">
        <f>'DATA SISWA'!CP72</f>
        <v>20</v>
      </c>
      <c r="CQ75" s="38">
        <f>'DATA SISWA'!CQ72</f>
        <v>51.5</v>
      </c>
      <c r="CR75" s="39">
        <f t="shared" si="11"/>
        <v>51.5</v>
      </c>
      <c r="CS75" s="161" t="str">
        <f t="shared" si="12"/>
        <v>-</v>
      </c>
      <c r="CT75" s="161" t="str">
        <f t="shared" si="13"/>
        <v>v</v>
      </c>
      <c r="CU75" s="162" t="str">
        <f t="shared" si="14"/>
        <v>Remedial</v>
      </c>
      <c r="CX75" s="37">
        <v>58</v>
      </c>
      <c r="CY75" s="114" t="str">
        <f t="shared" si="10"/>
        <v>SITI KHADIJAH</v>
      </c>
      <c r="CZ75" s="157" t="s">
        <v>44</v>
      </c>
      <c r="DA75" s="37" t="s">
        <v>45</v>
      </c>
      <c r="DB75" s="37" t="s">
        <v>46</v>
      </c>
      <c r="DC75" s="37" t="s">
        <v>47</v>
      </c>
    </row>
    <row r="76" spans="1:107" x14ac:dyDescent="0.25">
      <c r="A76" s="54">
        <v>58</v>
      </c>
      <c r="B76" s="110" t="str">
        <f>'DATA SISWA'!C73</f>
        <v>06-</v>
      </c>
      <c r="C76" s="77" t="str">
        <f>'DATA SISWA'!D73</f>
        <v>005-</v>
      </c>
      <c r="D76" s="77">
        <f>'DATA SISWA'!E73</f>
        <v>0</v>
      </c>
      <c r="E76" s="111">
        <f>'DATA SISWA'!F73</f>
        <v>0</v>
      </c>
      <c r="F76" s="62" t="str">
        <f>'DATA SISWA'!B73</f>
        <v>AYU MARYANA</v>
      </c>
      <c r="G76" s="119" t="str">
        <f>'DATA SISWA'!G73</f>
        <v>A</v>
      </c>
      <c r="H76" s="120">
        <f>IF(G76=$G$16,'DATA GURU'!$C$30,0)</f>
        <v>1.75</v>
      </c>
      <c r="I76" s="119" t="str">
        <f>'DATA SISWA'!I73</f>
        <v>D</v>
      </c>
      <c r="J76" s="120">
        <f>IF(I76=$I$16,'DATA GURU'!$C$30,0)</f>
        <v>0</v>
      </c>
      <c r="K76" s="119" t="str">
        <f>'DATA SISWA'!K73</f>
        <v>E</v>
      </c>
      <c r="L76" s="120">
        <f>IF(K76=$K$16,'DATA GURU'!$C$30,0)</f>
        <v>0</v>
      </c>
      <c r="M76" s="119" t="str">
        <f>'DATA SISWA'!M73</f>
        <v>A</v>
      </c>
      <c r="N76" s="120">
        <f>IF(M76=$M$16,'DATA GURU'!$C$30,0)</f>
        <v>1.75</v>
      </c>
      <c r="O76" s="119" t="str">
        <f>'DATA SISWA'!O73</f>
        <v>B</v>
      </c>
      <c r="P76" s="120">
        <f>IF(O76=$O$16,'DATA GURU'!$C$30,0)</f>
        <v>1.75</v>
      </c>
      <c r="Q76" s="119" t="str">
        <f>'DATA SISWA'!Q73</f>
        <v>C</v>
      </c>
      <c r="R76" s="120">
        <f>IF(Q76=$Q$16,'DATA GURU'!$C$30,0)</f>
        <v>0</v>
      </c>
      <c r="S76" s="119" t="str">
        <f>'DATA SISWA'!S73</f>
        <v>C</v>
      </c>
      <c r="T76" s="120">
        <f>IF(S76=$S$16,'DATA GURU'!$C$30,0)</f>
        <v>0</v>
      </c>
      <c r="U76" s="119" t="str">
        <f>'DATA SISWA'!U73</f>
        <v>E</v>
      </c>
      <c r="V76" s="120">
        <f>IF(U76=$U$16,'DATA GURU'!$C$30,0)</f>
        <v>0</v>
      </c>
      <c r="W76" s="119" t="str">
        <f>'DATA SISWA'!W73</f>
        <v>C</v>
      </c>
      <c r="X76" s="120">
        <f>IF(W76=$W$16,'DATA GURU'!$C$30,0)</f>
        <v>0</v>
      </c>
      <c r="Y76" s="119" t="str">
        <f>'DATA SISWA'!Y73</f>
        <v>A</v>
      </c>
      <c r="Z76" s="120">
        <f>IF(Y76=$Y$16,'DATA GURU'!$C$30,0)</f>
        <v>0</v>
      </c>
      <c r="AA76" s="119" t="str">
        <f>'DATA SISWA'!AA73</f>
        <v>A</v>
      </c>
      <c r="AB76" s="120">
        <f>IF(AA76=$AA$16,'DATA GURU'!$C$30,0)</f>
        <v>0</v>
      </c>
      <c r="AC76" s="178" t="str">
        <f>'DATA SISWA'!AC73</f>
        <v>A</v>
      </c>
      <c r="AD76" s="121">
        <f>IF(AC76=$AC$16,'DATA GURU'!$C$30,0)</f>
        <v>1.75</v>
      </c>
      <c r="AE76" s="178" t="str">
        <f>'DATA SISWA'!AE73</f>
        <v>A</v>
      </c>
      <c r="AF76" s="120">
        <f>IF(AE76=$AE$16,'DATA GURU'!$C$30,0)</f>
        <v>0</v>
      </c>
      <c r="AG76" s="178" t="str">
        <f>'DATA SISWA'!AG73</f>
        <v>A</v>
      </c>
      <c r="AH76" s="121">
        <f>IF(AG76=$AG$16,'DATA GURU'!$C$30,0)</f>
        <v>1.75</v>
      </c>
      <c r="AI76" s="178" t="str">
        <f>'DATA SISWA'!AI73</f>
        <v>D</v>
      </c>
      <c r="AJ76" s="120">
        <f>IF(AI76=$AI$16,'DATA GURU'!$C$30,0)</f>
        <v>1.75</v>
      </c>
      <c r="AK76" s="178" t="str">
        <f>'DATA SISWA'!AK73</f>
        <v>C</v>
      </c>
      <c r="AL76" s="121">
        <f>IF(AK76=$AK$16,'DATA GURU'!$C$30,0)</f>
        <v>1.75</v>
      </c>
      <c r="AM76" s="178" t="str">
        <f>'DATA SISWA'!AM73</f>
        <v>B</v>
      </c>
      <c r="AN76" s="120">
        <f>IF(AM76=$AM$16,'DATA GURU'!$C$30,0)</f>
        <v>1.75</v>
      </c>
      <c r="AO76" s="178" t="str">
        <f>'DATA SISWA'!AO73</f>
        <v>D</v>
      </c>
      <c r="AP76" s="121">
        <f>IF(AO76=$AO$16,'DATA GURU'!$C$30,0)</f>
        <v>0</v>
      </c>
      <c r="AQ76" s="178" t="str">
        <f>'DATA SISWA'!AQ73</f>
        <v>B</v>
      </c>
      <c r="AR76" s="120">
        <f>IF(AQ76=$AQ$16,'DATA GURU'!$C$30,0)</f>
        <v>1.75</v>
      </c>
      <c r="AS76" s="178" t="str">
        <f>'DATA SISWA'!AS73</f>
        <v>D</v>
      </c>
      <c r="AT76" s="121">
        <f>IF(AS76=$AS$16,'DATA GURU'!$C$30,0)</f>
        <v>0</v>
      </c>
      <c r="AU76" s="178" t="str">
        <f>'DATA SISWA'!AU73</f>
        <v>A</v>
      </c>
      <c r="AV76" s="120">
        <f>IF(AU76=$AU$16,'DATA GURU'!$C$30,0)</f>
        <v>0</v>
      </c>
      <c r="AW76" s="178" t="str">
        <f>'DATA SISWA'!AW73</f>
        <v>B</v>
      </c>
      <c r="AX76" s="121">
        <f>IF(AW76=$AW$16,'DATA GURU'!$C$30,0)</f>
        <v>1.75</v>
      </c>
      <c r="AY76" s="178" t="str">
        <f>'DATA SISWA'!AY73</f>
        <v>C</v>
      </c>
      <c r="AZ76" s="120">
        <f>IF(AY76=$AY$16,'DATA GURU'!$C$30,0)</f>
        <v>1.75</v>
      </c>
      <c r="BA76" s="178" t="str">
        <f>'DATA SISWA'!BA73</f>
        <v>C</v>
      </c>
      <c r="BB76" s="121">
        <f>IF(BA76=$BA$16,'DATA GURU'!$C$30,0)</f>
        <v>1.75</v>
      </c>
      <c r="BC76" s="178" t="str">
        <f>'DATA SISWA'!BC73</f>
        <v>D</v>
      </c>
      <c r="BD76" s="120">
        <f>IF(BC76=$BC$16,'DATA GURU'!$C$30,0)</f>
        <v>0</v>
      </c>
      <c r="BE76" s="178" t="str">
        <f>'DATA SISWA'!BE73</f>
        <v>C</v>
      </c>
      <c r="BF76" s="121">
        <f>IF(BE76=$BE$16,'DATA GURU'!$C$30,0)</f>
        <v>1.75</v>
      </c>
      <c r="BG76" s="178" t="str">
        <f>'DATA SISWA'!BG73</f>
        <v>A</v>
      </c>
      <c r="BH76" s="120">
        <f>IF(BG76=$BG$16,'DATA GURU'!$C$30,0)</f>
        <v>0</v>
      </c>
      <c r="BI76" s="178" t="str">
        <f>'DATA SISWA'!BI73</f>
        <v>E</v>
      </c>
      <c r="BJ76" s="121">
        <f>IF(BI76=$BI$16,'DATA GURU'!$C$30,0)</f>
        <v>0</v>
      </c>
      <c r="BK76" s="178" t="str">
        <f>'DATA SISWA'!BK73</f>
        <v>C</v>
      </c>
      <c r="BL76" s="120">
        <f>IF(BK76=$BK$16,'DATA GURU'!$C$30,0)</f>
        <v>0</v>
      </c>
      <c r="BM76" s="178" t="str">
        <f>'DATA SISWA'!BM73</f>
        <v>C</v>
      </c>
      <c r="BN76" s="121">
        <f>IF(BM76=$BM$16,'DATA GURU'!$C$30,0)</f>
        <v>1.75</v>
      </c>
      <c r="BO76" s="178" t="str">
        <f>'DATA SISWA'!BO73</f>
        <v>A</v>
      </c>
      <c r="BP76" s="120">
        <f>IF(BO76=$BO$16,'DATA GURU'!$C$30,0)</f>
        <v>0</v>
      </c>
      <c r="BQ76" s="178" t="str">
        <f>'DATA SISWA'!BQ73</f>
        <v>E</v>
      </c>
      <c r="BR76" s="121">
        <f>IF(BQ76=$BQ$16,'DATA GURU'!$C$30,0)</f>
        <v>1.75</v>
      </c>
      <c r="BS76" s="178" t="str">
        <f>'DATA SISWA'!BS73</f>
        <v>E</v>
      </c>
      <c r="BT76" s="120">
        <f>IF(BS76=$BS$16,'DATA GURU'!$C$30,0)</f>
        <v>1.75</v>
      </c>
      <c r="BU76" s="178" t="str">
        <f>'DATA SISWA'!BU73</f>
        <v>B</v>
      </c>
      <c r="BV76" s="121">
        <f>IF(BU76=$BU$16,'DATA GURU'!$C$30,0)</f>
        <v>1.75</v>
      </c>
      <c r="BW76" s="178" t="str">
        <f>'DATA SISWA'!BW73</f>
        <v>D</v>
      </c>
      <c r="BX76" s="120">
        <f>IF(BW76=$BW$16,'DATA GURU'!$C$30,0)</f>
        <v>1.75</v>
      </c>
      <c r="BY76" s="178" t="str">
        <f>'DATA SISWA'!BY73</f>
        <v>E</v>
      </c>
      <c r="BZ76" s="121">
        <f>IF(BY76=$BY$16,'DATA GURU'!$C$30,0)</f>
        <v>0</v>
      </c>
      <c r="CA76" s="178" t="str">
        <f>'DATA SISWA'!CA73</f>
        <v>C</v>
      </c>
      <c r="CB76" s="120">
        <f>IF(CA76=$CA$16,'DATA GURU'!$C$30,0)</f>
        <v>1.75</v>
      </c>
      <c r="CC76" s="178" t="str">
        <f>'DATA SISWA'!CC73</f>
        <v>C</v>
      </c>
      <c r="CD76" s="121">
        <f>IF(CC76=$CC$16,'DATA GURU'!$C$30,0)</f>
        <v>0</v>
      </c>
      <c r="CE76" s="178" t="str">
        <f>'DATA SISWA'!CE73</f>
        <v>D</v>
      </c>
      <c r="CF76" s="120">
        <f>IF(CE76=$CE$16,'DATA GURU'!$C$30,0)</f>
        <v>0</v>
      </c>
      <c r="CG76" s="178" t="str">
        <f>'DATA SISWA'!CG73</f>
        <v>A</v>
      </c>
      <c r="CH76" s="121">
        <f>IF(CG76=$CG$16,'DATA GURU'!$C$30,0)</f>
        <v>0</v>
      </c>
      <c r="CI76" s="52">
        <f>'DATA SISWA'!CI73</f>
        <v>3</v>
      </c>
      <c r="CJ76" s="52">
        <f>'DATA SISWA'!CJ73</f>
        <v>2</v>
      </c>
      <c r="CK76" s="52">
        <f>'DATA SISWA'!CK73</f>
        <v>3</v>
      </c>
      <c r="CL76" s="52">
        <f>'DATA SISWA'!CL73</f>
        <v>1</v>
      </c>
      <c r="CM76" s="52">
        <f>'DATA SISWA'!CM73</f>
        <v>4</v>
      </c>
      <c r="CN76" s="63">
        <f>'DATA SISWA'!CN73</f>
        <v>19</v>
      </c>
      <c r="CO76" s="63">
        <f>'DATA SISWA'!CO73</f>
        <v>21</v>
      </c>
      <c r="CP76" s="63">
        <f>'DATA SISWA'!CP73</f>
        <v>13</v>
      </c>
      <c r="CQ76" s="38">
        <f>'DATA SISWA'!CQ73</f>
        <v>46.25</v>
      </c>
      <c r="CR76" s="39">
        <f t="shared" si="11"/>
        <v>46.25</v>
      </c>
      <c r="CS76" s="161" t="str">
        <f t="shared" si="12"/>
        <v>-</v>
      </c>
      <c r="CT76" s="161" t="str">
        <f t="shared" si="13"/>
        <v>v</v>
      </c>
      <c r="CU76" s="162" t="str">
        <f t="shared" si="14"/>
        <v>Remedial</v>
      </c>
      <c r="CX76" s="37">
        <v>59</v>
      </c>
      <c r="CY76" s="114" t="str">
        <f t="shared" si="10"/>
        <v>SYAHRUL FAHMI</v>
      </c>
      <c r="CZ76" s="157" t="s">
        <v>44</v>
      </c>
      <c r="DA76" s="37" t="s">
        <v>45</v>
      </c>
      <c r="DB76" s="37" t="s">
        <v>46</v>
      </c>
      <c r="DC76" s="37" t="s">
        <v>47</v>
      </c>
    </row>
    <row r="77" spans="1:107" x14ac:dyDescent="0.25">
      <c r="A77" s="53">
        <v>59</v>
      </c>
      <c r="B77" s="110" t="str">
        <f>'DATA SISWA'!C74</f>
        <v>06-</v>
      </c>
      <c r="C77" s="77" t="str">
        <f>'DATA SISWA'!D74</f>
        <v>005-</v>
      </c>
      <c r="D77" s="77">
        <f>'DATA SISWA'!E74</f>
        <v>0</v>
      </c>
      <c r="E77" s="111">
        <f>'DATA SISWA'!F74</f>
        <v>0</v>
      </c>
      <c r="F77" s="62" t="str">
        <f>'DATA SISWA'!B74</f>
        <v>DINA MARTARINI</v>
      </c>
      <c r="G77" s="119" t="str">
        <f>'DATA SISWA'!G74</f>
        <v>D</v>
      </c>
      <c r="H77" s="120">
        <f>IF(G77=$G$16,'DATA GURU'!$C$30,0)</f>
        <v>0</v>
      </c>
      <c r="I77" s="119" t="str">
        <f>'DATA SISWA'!I74</f>
        <v>A</v>
      </c>
      <c r="J77" s="120">
        <f>IF(I77=$I$16,'DATA GURU'!$C$30,0)</f>
        <v>0</v>
      </c>
      <c r="K77" s="119" t="str">
        <f>'DATA SISWA'!K74</f>
        <v>E</v>
      </c>
      <c r="L77" s="120">
        <f>IF(K77=$K$16,'DATA GURU'!$C$30,0)</f>
        <v>0</v>
      </c>
      <c r="M77" s="119" t="str">
        <f>'DATA SISWA'!M74</f>
        <v>A</v>
      </c>
      <c r="N77" s="120">
        <f>IF(M77=$M$16,'DATA GURU'!$C$30,0)</f>
        <v>1.75</v>
      </c>
      <c r="O77" s="119" t="str">
        <f>'DATA SISWA'!O74</f>
        <v>C</v>
      </c>
      <c r="P77" s="120">
        <f>IF(O77=$O$16,'DATA GURU'!$C$30,0)</f>
        <v>0</v>
      </c>
      <c r="Q77" s="119" t="str">
        <f>'DATA SISWA'!Q74</f>
        <v>B</v>
      </c>
      <c r="R77" s="120">
        <f>IF(Q77=$Q$16,'DATA GURU'!$C$30,0)</f>
        <v>0</v>
      </c>
      <c r="S77" s="119" t="str">
        <f>'DATA SISWA'!S74</f>
        <v>E</v>
      </c>
      <c r="T77" s="120">
        <f>IF(S77=$S$16,'DATA GURU'!$C$30,0)</f>
        <v>0</v>
      </c>
      <c r="U77" s="119" t="str">
        <f>'DATA SISWA'!U74</f>
        <v>D</v>
      </c>
      <c r="V77" s="120">
        <f>IF(U77=$U$16,'DATA GURU'!$C$30,0)</f>
        <v>1.75</v>
      </c>
      <c r="W77" s="119" t="str">
        <f>'DATA SISWA'!W74</f>
        <v>A</v>
      </c>
      <c r="X77" s="120">
        <f>IF(W77=$W$16,'DATA GURU'!$C$30,0)</f>
        <v>0</v>
      </c>
      <c r="Y77" s="119" t="str">
        <f>'DATA SISWA'!Y74</f>
        <v>C</v>
      </c>
      <c r="Z77" s="120">
        <f>IF(Y77=$Y$16,'DATA GURU'!$C$30,0)</f>
        <v>1.75</v>
      </c>
      <c r="AA77" s="119" t="str">
        <f>'DATA SISWA'!AA74</f>
        <v>E</v>
      </c>
      <c r="AB77" s="120">
        <f>IF(AA77=$AA$16,'DATA GURU'!$C$30,0)</f>
        <v>1.75</v>
      </c>
      <c r="AC77" s="178" t="str">
        <f>'DATA SISWA'!AC74</f>
        <v>D</v>
      </c>
      <c r="AD77" s="121">
        <f>IF(AC77=$AC$16,'DATA GURU'!$C$30,0)</f>
        <v>0</v>
      </c>
      <c r="AE77" s="178" t="str">
        <f>'DATA SISWA'!AE74</f>
        <v>A</v>
      </c>
      <c r="AF77" s="120">
        <f>IF(AE77=$AE$16,'DATA GURU'!$C$30,0)</f>
        <v>0</v>
      </c>
      <c r="AG77" s="178" t="str">
        <f>'DATA SISWA'!AG74</f>
        <v>A</v>
      </c>
      <c r="AH77" s="121">
        <f>IF(AG77=$AG$16,'DATA GURU'!$C$30,0)</f>
        <v>1.75</v>
      </c>
      <c r="AI77" s="178" t="str">
        <f>'DATA SISWA'!AI74</f>
        <v>A</v>
      </c>
      <c r="AJ77" s="120">
        <f>IF(AI77=$AI$16,'DATA GURU'!$C$30,0)</f>
        <v>0</v>
      </c>
      <c r="AK77" s="178" t="str">
        <f>'DATA SISWA'!AK74</f>
        <v>C</v>
      </c>
      <c r="AL77" s="121">
        <f>IF(AK77=$AK$16,'DATA GURU'!$C$30,0)</f>
        <v>1.75</v>
      </c>
      <c r="AM77" s="178" t="str">
        <f>'DATA SISWA'!AM74</f>
        <v>A</v>
      </c>
      <c r="AN77" s="120">
        <f>IF(AM77=$AM$16,'DATA GURU'!$C$30,0)</f>
        <v>0</v>
      </c>
      <c r="AO77" s="178" t="str">
        <f>'DATA SISWA'!AO74</f>
        <v>B</v>
      </c>
      <c r="AP77" s="121">
        <f>IF(AO77=$AO$16,'DATA GURU'!$C$30,0)</f>
        <v>0</v>
      </c>
      <c r="AQ77" s="178" t="str">
        <f>'DATA SISWA'!AQ74</f>
        <v>B</v>
      </c>
      <c r="AR77" s="120">
        <f>IF(AQ77=$AQ$16,'DATA GURU'!$C$30,0)</f>
        <v>1.75</v>
      </c>
      <c r="AS77" s="178" t="str">
        <f>'DATA SISWA'!AS74</f>
        <v>B</v>
      </c>
      <c r="AT77" s="121">
        <f>IF(AS77=$AS$16,'DATA GURU'!$C$30,0)</f>
        <v>1.75</v>
      </c>
      <c r="AU77" s="178" t="str">
        <f>'DATA SISWA'!AU74</f>
        <v>A</v>
      </c>
      <c r="AV77" s="120">
        <f>IF(AU77=$AU$16,'DATA GURU'!$C$30,0)</f>
        <v>0</v>
      </c>
      <c r="AW77" s="178" t="str">
        <f>'DATA SISWA'!AW74</f>
        <v>B</v>
      </c>
      <c r="AX77" s="121">
        <f>IF(AW77=$AW$16,'DATA GURU'!$C$30,0)</f>
        <v>1.75</v>
      </c>
      <c r="AY77" s="178" t="str">
        <f>'DATA SISWA'!AY74</f>
        <v>B</v>
      </c>
      <c r="AZ77" s="120">
        <f>IF(AY77=$AY$16,'DATA GURU'!$C$30,0)</f>
        <v>0</v>
      </c>
      <c r="BA77" s="178" t="str">
        <f>'DATA SISWA'!BA74</f>
        <v>C</v>
      </c>
      <c r="BB77" s="121">
        <f>IF(BA77=$BA$16,'DATA GURU'!$C$30,0)</f>
        <v>1.75</v>
      </c>
      <c r="BC77" s="178" t="str">
        <f>'DATA SISWA'!BC74</f>
        <v>B</v>
      </c>
      <c r="BD77" s="120">
        <f>IF(BC77=$BC$16,'DATA GURU'!$C$30,0)</f>
        <v>1.75</v>
      </c>
      <c r="BE77" s="178" t="str">
        <f>'DATA SISWA'!BE74</f>
        <v>B</v>
      </c>
      <c r="BF77" s="121">
        <f>IF(BE77=$BE$16,'DATA GURU'!$C$30,0)</f>
        <v>0</v>
      </c>
      <c r="BG77" s="178" t="str">
        <f>'DATA SISWA'!BG74</f>
        <v>D</v>
      </c>
      <c r="BH77" s="120">
        <f>IF(BG77=$BG$16,'DATA GURU'!$C$30,0)</f>
        <v>1.75</v>
      </c>
      <c r="BI77" s="178" t="str">
        <f>'DATA SISWA'!BI74</f>
        <v>A</v>
      </c>
      <c r="BJ77" s="121">
        <f>IF(BI77=$BI$16,'DATA GURU'!$C$30,0)</f>
        <v>1.75</v>
      </c>
      <c r="BK77" s="178" t="str">
        <f>'DATA SISWA'!BK74</f>
        <v>A</v>
      </c>
      <c r="BL77" s="120">
        <f>IF(BK77=$BK$16,'DATA GURU'!$C$30,0)</f>
        <v>0</v>
      </c>
      <c r="BM77" s="178" t="str">
        <f>'DATA SISWA'!BM74</f>
        <v>C</v>
      </c>
      <c r="BN77" s="121">
        <f>IF(BM77=$BM$16,'DATA GURU'!$C$30,0)</f>
        <v>1.75</v>
      </c>
      <c r="BO77" s="178" t="str">
        <f>'DATA SISWA'!BO74</f>
        <v>B</v>
      </c>
      <c r="BP77" s="120">
        <f>IF(BO77=$BO$16,'DATA GURU'!$C$30,0)</f>
        <v>1.75</v>
      </c>
      <c r="BQ77" s="178" t="str">
        <f>'DATA SISWA'!BQ74</f>
        <v>B</v>
      </c>
      <c r="BR77" s="121">
        <f>IF(BQ77=$BQ$16,'DATA GURU'!$C$30,0)</f>
        <v>0</v>
      </c>
      <c r="BS77" s="178" t="str">
        <f>'DATA SISWA'!BS74</f>
        <v>E</v>
      </c>
      <c r="BT77" s="120">
        <f>IF(BS77=$BS$16,'DATA GURU'!$C$30,0)</f>
        <v>1.75</v>
      </c>
      <c r="BU77" s="178" t="str">
        <f>'DATA SISWA'!BU74</f>
        <v>B</v>
      </c>
      <c r="BV77" s="121">
        <f>IF(BU77=$BU$16,'DATA GURU'!$C$30,0)</f>
        <v>1.75</v>
      </c>
      <c r="BW77" s="178" t="str">
        <f>'DATA SISWA'!BW74</f>
        <v>B</v>
      </c>
      <c r="BX77" s="120">
        <f>IF(BW77=$BW$16,'DATA GURU'!$C$30,0)</f>
        <v>0</v>
      </c>
      <c r="BY77" s="178" t="str">
        <f>'DATA SISWA'!BY74</f>
        <v>E</v>
      </c>
      <c r="BZ77" s="121">
        <f>IF(BY77=$BY$16,'DATA GURU'!$C$30,0)</f>
        <v>0</v>
      </c>
      <c r="CA77" s="178" t="str">
        <f>'DATA SISWA'!CA74</f>
        <v>C</v>
      </c>
      <c r="CB77" s="120">
        <f>IF(CA77=$CA$16,'DATA GURU'!$C$30,0)</f>
        <v>1.75</v>
      </c>
      <c r="CC77" s="178" t="str">
        <f>'DATA SISWA'!CC74</f>
        <v>C</v>
      </c>
      <c r="CD77" s="121">
        <f>IF(CC77=$CC$16,'DATA GURU'!$C$30,0)</f>
        <v>0</v>
      </c>
      <c r="CE77" s="178" t="str">
        <f>'DATA SISWA'!CE74</f>
        <v>B</v>
      </c>
      <c r="CF77" s="120">
        <f>IF(CE77=$CE$16,'DATA GURU'!$C$30,0)</f>
        <v>1.75</v>
      </c>
      <c r="CG77" s="178" t="str">
        <f>'DATA SISWA'!CG74</f>
        <v>D</v>
      </c>
      <c r="CH77" s="121">
        <f>IF(CG77=$CG$16,'DATA GURU'!$C$30,0)</f>
        <v>0</v>
      </c>
      <c r="CI77" s="52">
        <f>'DATA SISWA'!CI74</f>
        <v>4</v>
      </c>
      <c r="CJ77" s="52">
        <f>'DATA SISWA'!CJ74</f>
        <v>7</v>
      </c>
      <c r="CK77" s="52">
        <f>'DATA SISWA'!CK74</f>
        <v>3</v>
      </c>
      <c r="CL77" s="52">
        <f>'DATA SISWA'!CL74</f>
        <v>1</v>
      </c>
      <c r="CM77" s="52">
        <f>'DATA SISWA'!CM74</f>
        <v>4</v>
      </c>
      <c r="CN77" s="63">
        <f>'DATA SISWA'!CN74</f>
        <v>19</v>
      </c>
      <c r="CO77" s="63">
        <f>'DATA SISWA'!CO74</f>
        <v>21</v>
      </c>
      <c r="CP77" s="63">
        <f>'DATA SISWA'!CP74</f>
        <v>19</v>
      </c>
      <c r="CQ77" s="38">
        <f>'DATA SISWA'!CQ74</f>
        <v>52.25</v>
      </c>
      <c r="CR77" s="39">
        <f t="shared" si="11"/>
        <v>52.25</v>
      </c>
      <c r="CS77" s="161" t="str">
        <f t="shared" si="12"/>
        <v>-</v>
      </c>
      <c r="CT77" s="161" t="str">
        <f t="shared" si="13"/>
        <v>v</v>
      </c>
      <c r="CU77" s="162" t="str">
        <f t="shared" si="14"/>
        <v>Remedial</v>
      </c>
      <c r="CX77" s="37">
        <v>60</v>
      </c>
      <c r="CY77" s="114" t="str">
        <f t="shared" si="10"/>
        <v>WIDYA PUTERI</v>
      </c>
      <c r="CZ77" s="157" t="s">
        <v>44</v>
      </c>
      <c r="DA77" s="37" t="s">
        <v>45</v>
      </c>
      <c r="DB77" s="37" t="s">
        <v>46</v>
      </c>
      <c r="DC77" s="37" t="s">
        <v>47</v>
      </c>
    </row>
    <row r="78" spans="1:107" x14ac:dyDescent="0.25">
      <c r="A78" s="54">
        <v>60</v>
      </c>
      <c r="B78" s="110" t="str">
        <f>'DATA SISWA'!C75</f>
        <v>06-</v>
      </c>
      <c r="C78" s="77" t="str">
        <f>'DATA SISWA'!D75</f>
        <v>005-</v>
      </c>
      <c r="D78" s="77">
        <f>'DATA SISWA'!E75</f>
        <v>0</v>
      </c>
      <c r="E78" s="111">
        <f>'DATA SISWA'!F75</f>
        <v>0</v>
      </c>
      <c r="F78" s="62" t="str">
        <f>'DATA SISWA'!B75</f>
        <v>FERRY JOKO SUSANTO</v>
      </c>
      <c r="G78" s="119" t="str">
        <f>'DATA SISWA'!G75</f>
        <v>D</v>
      </c>
      <c r="H78" s="120">
        <f>IF(G78=$G$16,'DATA GURU'!$C$30,0)</f>
        <v>0</v>
      </c>
      <c r="I78" s="119" t="str">
        <f>'DATA SISWA'!I75</f>
        <v>C</v>
      </c>
      <c r="J78" s="120">
        <f>IF(I78=$I$16,'DATA GURU'!$C$30,0)</f>
        <v>0</v>
      </c>
      <c r="K78" s="119" t="str">
        <f>'DATA SISWA'!K75</f>
        <v>E</v>
      </c>
      <c r="L78" s="120">
        <f>IF(K78=$K$16,'DATA GURU'!$C$30,0)</f>
        <v>0</v>
      </c>
      <c r="M78" s="119" t="str">
        <f>'DATA SISWA'!M75</f>
        <v>C</v>
      </c>
      <c r="N78" s="120">
        <f>IF(M78=$M$16,'DATA GURU'!$C$30,0)</f>
        <v>0</v>
      </c>
      <c r="O78" s="119" t="str">
        <f>'DATA SISWA'!O75</f>
        <v>C</v>
      </c>
      <c r="P78" s="120">
        <f>IF(O78=$O$16,'DATA GURU'!$C$30,0)</f>
        <v>0</v>
      </c>
      <c r="Q78" s="119" t="str">
        <f>'DATA SISWA'!Q75</f>
        <v>B</v>
      </c>
      <c r="R78" s="120">
        <f>IF(Q78=$Q$16,'DATA GURU'!$C$30,0)</f>
        <v>0</v>
      </c>
      <c r="S78" s="119" t="str">
        <f>'DATA SISWA'!S75</f>
        <v>B</v>
      </c>
      <c r="T78" s="120">
        <f>IF(S78=$S$16,'DATA GURU'!$C$30,0)</f>
        <v>0</v>
      </c>
      <c r="U78" s="119" t="str">
        <f>'DATA SISWA'!U75</f>
        <v>C</v>
      </c>
      <c r="V78" s="120">
        <f>IF(U78=$U$16,'DATA GURU'!$C$30,0)</f>
        <v>0</v>
      </c>
      <c r="W78" s="119" t="str">
        <f>'DATA SISWA'!W75</f>
        <v>A</v>
      </c>
      <c r="X78" s="120">
        <f>IF(W78=$W$16,'DATA GURU'!$C$30,0)</f>
        <v>0</v>
      </c>
      <c r="Y78" s="119" t="str">
        <f>'DATA SISWA'!Y75</f>
        <v>A</v>
      </c>
      <c r="Z78" s="120">
        <f>IF(Y78=$Y$16,'DATA GURU'!$C$30,0)</f>
        <v>0</v>
      </c>
      <c r="AA78" s="119" t="str">
        <f>'DATA SISWA'!AA75</f>
        <v>E</v>
      </c>
      <c r="AB78" s="120">
        <f>IF(AA78=$AA$16,'DATA GURU'!$C$30,0)</f>
        <v>1.75</v>
      </c>
      <c r="AC78" s="178" t="str">
        <f>'DATA SISWA'!AC75</f>
        <v>A</v>
      </c>
      <c r="AD78" s="121">
        <f>IF(AC78=$AC$16,'DATA GURU'!$C$30,0)</f>
        <v>1.75</v>
      </c>
      <c r="AE78" s="178" t="str">
        <f>'DATA SISWA'!AE75</f>
        <v>A</v>
      </c>
      <c r="AF78" s="120">
        <f>IF(AE78=$AE$16,'DATA GURU'!$C$30,0)</f>
        <v>0</v>
      </c>
      <c r="AG78" s="178" t="str">
        <f>'DATA SISWA'!AG75</f>
        <v>A</v>
      </c>
      <c r="AH78" s="121">
        <f>IF(AG78=$AG$16,'DATA GURU'!$C$30,0)</f>
        <v>1.75</v>
      </c>
      <c r="AI78" s="178" t="str">
        <f>'DATA SISWA'!AI75</f>
        <v>C</v>
      </c>
      <c r="AJ78" s="120">
        <f>IF(AI78=$AI$16,'DATA GURU'!$C$30,0)</f>
        <v>0</v>
      </c>
      <c r="AK78" s="178" t="str">
        <f>'DATA SISWA'!AK75</f>
        <v>E</v>
      </c>
      <c r="AL78" s="121">
        <f>IF(AK78=$AK$16,'DATA GURU'!$C$30,0)</f>
        <v>0</v>
      </c>
      <c r="AM78" s="178" t="str">
        <f>'DATA SISWA'!AM75</f>
        <v>C</v>
      </c>
      <c r="AN78" s="120">
        <f>IF(AM78=$AM$16,'DATA GURU'!$C$30,0)</f>
        <v>0</v>
      </c>
      <c r="AO78" s="178" t="str">
        <f>'DATA SISWA'!AO75</f>
        <v>B</v>
      </c>
      <c r="AP78" s="121">
        <f>IF(AO78=$AO$16,'DATA GURU'!$C$30,0)</f>
        <v>0</v>
      </c>
      <c r="AQ78" s="178" t="str">
        <f>'DATA SISWA'!AQ75</f>
        <v>B</v>
      </c>
      <c r="AR78" s="120">
        <f>IF(AQ78=$AQ$16,'DATA GURU'!$C$30,0)</f>
        <v>1.75</v>
      </c>
      <c r="AS78" s="178" t="str">
        <f>'DATA SISWA'!AS75</f>
        <v>D</v>
      </c>
      <c r="AT78" s="121">
        <f>IF(AS78=$AS$16,'DATA GURU'!$C$30,0)</f>
        <v>0</v>
      </c>
      <c r="AU78" s="178" t="str">
        <f>'DATA SISWA'!AU75</f>
        <v>A</v>
      </c>
      <c r="AV78" s="120">
        <f>IF(AU78=$AU$16,'DATA GURU'!$C$30,0)</f>
        <v>0</v>
      </c>
      <c r="AW78" s="178" t="str">
        <f>'DATA SISWA'!AW75</f>
        <v>D</v>
      </c>
      <c r="AX78" s="121">
        <f>IF(AW78=$AW$16,'DATA GURU'!$C$30,0)</f>
        <v>0</v>
      </c>
      <c r="AY78" s="178" t="str">
        <f>'DATA SISWA'!AY75</f>
        <v>B</v>
      </c>
      <c r="AZ78" s="120">
        <f>IF(AY78=$AY$16,'DATA GURU'!$C$30,0)</f>
        <v>0</v>
      </c>
      <c r="BA78" s="178" t="str">
        <f>'DATA SISWA'!BA75</f>
        <v>C</v>
      </c>
      <c r="BB78" s="121">
        <f>IF(BA78=$BA$16,'DATA GURU'!$C$30,0)</f>
        <v>1.75</v>
      </c>
      <c r="BC78" s="178" t="str">
        <f>'DATA SISWA'!BC75</f>
        <v>B</v>
      </c>
      <c r="BD78" s="120">
        <f>IF(BC78=$BC$16,'DATA GURU'!$C$30,0)</f>
        <v>1.75</v>
      </c>
      <c r="BE78" s="178" t="str">
        <f>'DATA SISWA'!BE75</f>
        <v>C</v>
      </c>
      <c r="BF78" s="121">
        <f>IF(BE78=$BE$16,'DATA GURU'!$C$30,0)</f>
        <v>1.75</v>
      </c>
      <c r="BG78" s="178" t="str">
        <f>'DATA SISWA'!BG75</f>
        <v>A</v>
      </c>
      <c r="BH78" s="120">
        <f>IF(BG78=$BG$16,'DATA GURU'!$C$30,0)</f>
        <v>0</v>
      </c>
      <c r="BI78" s="178" t="str">
        <f>'DATA SISWA'!BI75</f>
        <v>A</v>
      </c>
      <c r="BJ78" s="121">
        <f>IF(BI78=$BI$16,'DATA GURU'!$C$30,0)</f>
        <v>1.75</v>
      </c>
      <c r="BK78" s="178" t="str">
        <f>'DATA SISWA'!BK75</f>
        <v>C</v>
      </c>
      <c r="BL78" s="120">
        <f>IF(BK78=$BK$16,'DATA GURU'!$C$30,0)</f>
        <v>0</v>
      </c>
      <c r="BM78" s="178" t="str">
        <f>'DATA SISWA'!BM75</f>
        <v>C</v>
      </c>
      <c r="BN78" s="121">
        <f>IF(BM78=$BM$16,'DATA GURU'!$C$30,0)</f>
        <v>1.75</v>
      </c>
      <c r="BO78" s="178" t="str">
        <f>'DATA SISWA'!BO75</f>
        <v>B</v>
      </c>
      <c r="BP78" s="120">
        <f>IF(BO78=$BO$16,'DATA GURU'!$C$30,0)</f>
        <v>1.75</v>
      </c>
      <c r="BQ78" s="178" t="str">
        <f>'DATA SISWA'!BQ75</f>
        <v>B</v>
      </c>
      <c r="BR78" s="121">
        <f>IF(BQ78=$BQ$16,'DATA GURU'!$C$30,0)</f>
        <v>0</v>
      </c>
      <c r="BS78" s="178" t="str">
        <f>'DATA SISWA'!BS75</f>
        <v>E</v>
      </c>
      <c r="BT78" s="120">
        <f>IF(BS78=$BS$16,'DATA GURU'!$C$30,0)</f>
        <v>1.75</v>
      </c>
      <c r="BU78" s="178" t="str">
        <f>'DATA SISWA'!BU75</f>
        <v>C</v>
      </c>
      <c r="BV78" s="121">
        <f>IF(BU78=$BU$16,'DATA GURU'!$C$30,0)</f>
        <v>0</v>
      </c>
      <c r="BW78" s="178" t="str">
        <f>'DATA SISWA'!BW75</f>
        <v>E</v>
      </c>
      <c r="BX78" s="120">
        <f>IF(BW78=$BW$16,'DATA GURU'!$C$30,0)</f>
        <v>0</v>
      </c>
      <c r="BY78" s="178" t="str">
        <f>'DATA SISWA'!BY75</f>
        <v>E</v>
      </c>
      <c r="BZ78" s="121">
        <f>IF(BY78=$BY$16,'DATA GURU'!$C$30,0)</f>
        <v>0</v>
      </c>
      <c r="CA78" s="178" t="str">
        <f>'DATA SISWA'!CA75</f>
        <v>A</v>
      </c>
      <c r="CB78" s="120">
        <f>IF(CA78=$CA$16,'DATA GURU'!$C$30,0)</f>
        <v>0</v>
      </c>
      <c r="CC78" s="178" t="str">
        <f>'DATA SISWA'!CC75</f>
        <v>E</v>
      </c>
      <c r="CD78" s="121">
        <f>IF(CC78=$CC$16,'DATA GURU'!$C$30,0)</f>
        <v>0</v>
      </c>
      <c r="CE78" s="178" t="str">
        <f>'DATA SISWA'!CE75</f>
        <v>B</v>
      </c>
      <c r="CF78" s="120">
        <f>IF(CE78=$CE$16,'DATA GURU'!$C$30,0)</f>
        <v>1.75</v>
      </c>
      <c r="CG78" s="178" t="str">
        <f>'DATA SISWA'!CG75</f>
        <v>B</v>
      </c>
      <c r="CH78" s="121">
        <f>IF(CG78=$CG$16,'DATA GURU'!$C$30,0)</f>
        <v>1.75</v>
      </c>
      <c r="CI78" s="52">
        <f>'DATA SISWA'!CI75</f>
        <v>0</v>
      </c>
      <c r="CJ78" s="52">
        <f>'DATA SISWA'!CJ75</f>
        <v>7</v>
      </c>
      <c r="CK78" s="52">
        <f>'DATA SISWA'!CK75</f>
        <v>0</v>
      </c>
      <c r="CL78" s="52">
        <f>'DATA SISWA'!CL75</f>
        <v>0</v>
      </c>
      <c r="CM78" s="52">
        <f>'DATA SISWA'!CM75</f>
        <v>5</v>
      </c>
      <c r="CN78" s="63">
        <f>'DATA SISWA'!CN75</f>
        <v>13</v>
      </c>
      <c r="CO78" s="63">
        <f>'DATA SISWA'!CO75</f>
        <v>27</v>
      </c>
      <c r="CP78" s="63">
        <f>'DATA SISWA'!CP75</f>
        <v>12</v>
      </c>
      <c r="CQ78" s="38">
        <f>'DATA SISWA'!CQ75</f>
        <v>34.75</v>
      </c>
      <c r="CR78" s="39">
        <f t="shared" si="11"/>
        <v>34.75</v>
      </c>
      <c r="CS78" s="161" t="str">
        <f t="shared" si="12"/>
        <v>-</v>
      </c>
      <c r="CT78" s="161" t="str">
        <f t="shared" si="13"/>
        <v>v</v>
      </c>
      <c r="CU78" s="162" t="str">
        <f t="shared" si="14"/>
        <v>Remedial</v>
      </c>
      <c r="CX78" s="37">
        <v>61</v>
      </c>
      <c r="CY78" s="114" t="str">
        <f t="shared" si="10"/>
        <v>YUNI FEBRIANTY</v>
      </c>
      <c r="CZ78" s="157" t="s">
        <v>44</v>
      </c>
      <c r="DA78" s="37" t="s">
        <v>45</v>
      </c>
      <c r="DB78" s="37" t="s">
        <v>46</v>
      </c>
      <c r="DC78" s="37" t="s">
        <v>47</v>
      </c>
    </row>
    <row r="79" spans="1:107" x14ac:dyDescent="0.25">
      <c r="A79" s="53">
        <v>61</v>
      </c>
      <c r="B79" s="110" t="str">
        <f>'DATA SISWA'!C76</f>
        <v>06-</v>
      </c>
      <c r="C79" s="77" t="str">
        <f>'DATA SISWA'!D76</f>
        <v>005-</v>
      </c>
      <c r="D79" s="77">
        <f>'DATA SISWA'!E76</f>
        <v>0</v>
      </c>
      <c r="E79" s="111">
        <f>'DATA SISWA'!F76</f>
        <v>0</v>
      </c>
      <c r="F79" s="62" t="str">
        <f>'DATA SISWA'!B76</f>
        <v>HUSNUS SAFARI</v>
      </c>
      <c r="G79" s="119" t="str">
        <f>'DATA SISWA'!G76</f>
        <v>D</v>
      </c>
      <c r="H79" s="120">
        <f>IF(G79=$G$16,'DATA GURU'!$C$30,0)</f>
        <v>0</v>
      </c>
      <c r="I79" s="119" t="str">
        <f>'DATA SISWA'!I76</f>
        <v>E</v>
      </c>
      <c r="J79" s="120">
        <f>IF(I79=$I$16,'DATA GURU'!$C$30,0)</f>
        <v>1.75</v>
      </c>
      <c r="K79" s="119" t="str">
        <f>'DATA SISWA'!K76</f>
        <v>C</v>
      </c>
      <c r="L79" s="120">
        <f>IF(K79=$K$16,'DATA GURU'!$C$30,0)</f>
        <v>1.75</v>
      </c>
      <c r="M79" s="119" t="str">
        <f>'DATA SISWA'!M76</f>
        <v>A</v>
      </c>
      <c r="N79" s="120">
        <f>IF(M79=$M$16,'DATA GURU'!$C$30,0)</f>
        <v>1.75</v>
      </c>
      <c r="O79" s="119" t="str">
        <f>'DATA SISWA'!O76</f>
        <v>A</v>
      </c>
      <c r="P79" s="120">
        <f>IF(O79=$O$16,'DATA GURU'!$C$30,0)</f>
        <v>0</v>
      </c>
      <c r="Q79" s="119" t="str">
        <f>'DATA SISWA'!Q76</f>
        <v>A</v>
      </c>
      <c r="R79" s="120">
        <f>IF(Q79=$Q$16,'DATA GURU'!$C$30,0)</f>
        <v>1.75</v>
      </c>
      <c r="S79" s="119" t="str">
        <f>'DATA SISWA'!S76</f>
        <v>C</v>
      </c>
      <c r="T79" s="120">
        <f>IF(S79=$S$16,'DATA GURU'!$C$30,0)</f>
        <v>0</v>
      </c>
      <c r="U79" s="119" t="str">
        <f>'DATA SISWA'!U76</f>
        <v>E</v>
      </c>
      <c r="V79" s="120">
        <f>IF(U79=$U$16,'DATA GURU'!$C$30,0)</f>
        <v>0</v>
      </c>
      <c r="W79" s="119" t="str">
        <f>'DATA SISWA'!W76</f>
        <v>A</v>
      </c>
      <c r="X79" s="120">
        <f>IF(W79=$W$16,'DATA GURU'!$C$30,0)</f>
        <v>0</v>
      </c>
      <c r="Y79" s="119" t="str">
        <f>'DATA SISWA'!Y76</f>
        <v>A</v>
      </c>
      <c r="Z79" s="120">
        <f>IF(Y79=$Y$16,'DATA GURU'!$C$30,0)</f>
        <v>0</v>
      </c>
      <c r="AA79" s="119" t="str">
        <f>'DATA SISWA'!AA76</f>
        <v>E</v>
      </c>
      <c r="AB79" s="120">
        <f>IF(AA79=$AA$16,'DATA GURU'!$C$30,0)</f>
        <v>1.75</v>
      </c>
      <c r="AC79" s="178" t="str">
        <f>'DATA SISWA'!AC76</f>
        <v>A</v>
      </c>
      <c r="AD79" s="121">
        <f>IF(AC79=$AC$16,'DATA GURU'!$C$30,0)</f>
        <v>1.75</v>
      </c>
      <c r="AE79" s="178" t="str">
        <f>'DATA SISWA'!AE76</f>
        <v>A</v>
      </c>
      <c r="AF79" s="120">
        <f>IF(AE79=$AE$16,'DATA GURU'!$C$30,0)</f>
        <v>0</v>
      </c>
      <c r="AG79" s="178" t="str">
        <f>'DATA SISWA'!AG76</f>
        <v>A</v>
      </c>
      <c r="AH79" s="121">
        <f>IF(AG79=$AG$16,'DATA GURU'!$C$30,0)</f>
        <v>1.75</v>
      </c>
      <c r="AI79" s="178" t="str">
        <f>'DATA SISWA'!AI76</f>
        <v>D</v>
      </c>
      <c r="AJ79" s="120">
        <f>IF(AI79=$AI$16,'DATA GURU'!$C$30,0)</f>
        <v>1.75</v>
      </c>
      <c r="AK79" s="178" t="str">
        <f>'DATA SISWA'!AK76</f>
        <v>A</v>
      </c>
      <c r="AL79" s="121">
        <f>IF(AK79=$AK$16,'DATA GURU'!$C$30,0)</f>
        <v>0</v>
      </c>
      <c r="AM79" s="178" t="str">
        <f>'DATA SISWA'!AM76</f>
        <v>A</v>
      </c>
      <c r="AN79" s="120">
        <f>IF(AM79=$AM$16,'DATA GURU'!$C$30,0)</f>
        <v>0</v>
      </c>
      <c r="AO79" s="178" t="str">
        <f>'DATA SISWA'!AO76</f>
        <v>B</v>
      </c>
      <c r="AP79" s="121">
        <f>IF(AO79=$AO$16,'DATA GURU'!$C$30,0)</f>
        <v>0</v>
      </c>
      <c r="AQ79" s="178" t="str">
        <f>'DATA SISWA'!AQ76</f>
        <v>B</v>
      </c>
      <c r="AR79" s="120">
        <f>IF(AQ79=$AQ$16,'DATA GURU'!$C$30,0)</f>
        <v>1.75</v>
      </c>
      <c r="AS79" s="178" t="str">
        <f>'DATA SISWA'!AS76</f>
        <v>B</v>
      </c>
      <c r="AT79" s="121">
        <f>IF(AS79=$AS$16,'DATA GURU'!$C$30,0)</f>
        <v>1.75</v>
      </c>
      <c r="AU79" s="178" t="str">
        <f>'DATA SISWA'!AU76</f>
        <v>A</v>
      </c>
      <c r="AV79" s="120">
        <f>IF(AU79=$AU$16,'DATA GURU'!$C$30,0)</f>
        <v>0</v>
      </c>
      <c r="AW79" s="178" t="str">
        <f>'DATA SISWA'!AW76</f>
        <v>D</v>
      </c>
      <c r="AX79" s="121">
        <f>IF(AW79=$AW$16,'DATA GURU'!$C$30,0)</f>
        <v>0</v>
      </c>
      <c r="AY79" s="178" t="str">
        <f>'DATA SISWA'!AY76</f>
        <v>C</v>
      </c>
      <c r="AZ79" s="120">
        <f>IF(AY79=$AY$16,'DATA GURU'!$C$30,0)</f>
        <v>1.75</v>
      </c>
      <c r="BA79" s="178" t="str">
        <f>'DATA SISWA'!BA76</f>
        <v>C</v>
      </c>
      <c r="BB79" s="121">
        <f>IF(BA79=$BA$16,'DATA GURU'!$C$30,0)</f>
        <v>1.75</v>
      </c>
      <c r="BC79" s="178" t="str">
        <f>'DATA SISWA'!BC76</f>
        <v>A</v>
      </c>
      <c r="BD79" s="120">
        <f>IF(BC79=$BC$16,'DATA GURU'!$C$30,0)</f>
        <v>0</v>
      </c>
      <c r="BE79" s="178" t="str">
        <f>'DATA SISWA'!BE76</f>
        <v>C</v>
      </c>
      <c r="BF79" s="121">
        <f>IF(BE79=$BE$16,'DATA GURU'!$C$30,0)</f>
        <v>1.75</v>
      </c>
      <c r="BG79" s="178" t="str">
        <f>'DATA SISWA'!BG76</f>
        <v>B</v>
      </c>
      <c r="BH79" s="120">
        <f>IF(BG79=$BG$16,'DATA GURU'!$C$30,0)</f>
        <v>0</v>
      </c>
      <c r="BI79" s="178" t="str">
        <f>'DATA SISWA'!BI76</f>
        <v>A</v>
      </c>
      <c r="BJ79" s="121">
        <f>IF(BI79=$BI$16,'DATA GURU'!$C$30,0)</f>
        <v>1.75</v>
      </c>
      <c r="BK79" s="178" t="str">
        <f>'DATA SISWA'!BK76</f>
        <v>E</v>
      </c>
      <c r="BL79" s="120">
        <f>IF(BK79=$BK$16,'DATA GURU'!$C$30,0)</f>
        <v>1.75</v>
      </c>
      <c r="BM79" s="178" t="str">
        <f>'DATA SISWA'!BM76</f>
        <v>E</v>
      </c>
      <c r="BN79" s="121">
        <f>IF(BM79=$BM$16,'DATA GURU'!$C$30,0)</f>
        <v>0</v>
      </c>
      <c r="BO79" s="178" t="str">
        <f>'DATA SISWA'!BO76</f>
        <v>D</v>
      </c>
      <c r="BP79" s="120">
        <f>IF(BO79=$BO$16,'DATA GURU'!$C$30,0)</f>
        <v>0</v>
      </c>
      <c r="BQ79" s="178" t="str">
        <f>'DATA SISWA'!BQ76</f>
        <v>E</v>
      </c>
      <c r="BR79" s="121">
        <f>IF(BQ79=$BQ$16,'DATA GURU'!$C$30,0)</f>
        <v>1.75</v>
      </c>
      <c r="BS79" s="178" t="str">
        <f>'DATA SISWA'!BS76</f>
        <v>E</v>
      </c>
      <c r="BT79" s="120">
        <f>IF(BS79=$BS$16,'DATA GURU'!$C$30,0)</f>
        <v>1.75</v>
      </c>
      <c r="BU79" s="178" t="str">
        <f>'DATA SISWA'!BU76</f>
        <v>B</v>
      </c>
      <c r="BV79" s="121">
        <f>IF(BU79=$BU$16,'DATA GURU'!$C$30,0)</f>
        <v>1.75</v>
      </c>
      <c r="BW79" s="178" t="str">
        <f>'DATA SISWA'!BW76</f>
        <v>D</v>
      </c>
      <c r="BX79" s="120">
        <f>IF(BW79=$BW$16,'DATA GURU'!$C$30,0)</f>
        <v>1.75</v>
      </c>
      <c r="BY79" s="178" t="str">
        <f>'DATA SISWA'!BY76</f>
        <v>A</v>
      </c>
      <c r="BZ79" s="121">
        <f>IF(BY79=$BY$16,'DATA GURU'!$C$30,0)</f>
        <v>1.75</v>
      </c>
      <c r="CA79" s="178" t="str">
        <f>'DATA SISWA'!CA76</f>
        <v>B</v>
      </c>
      <c r="CB79" s="120">
        <f>IF(CA79=$CA$16,'DATA GURU'!$C$30,0)</f>
        <v>0</v>
      </c>
      <c r="CC79" s="178" t="str">
        <f>'DATA SISWA'!CC76</f>
        <v>C</v>
      </c>
      <c r="CD79" s="121">
        <f>IF(CC79=$CC$16,'DATA GURU'!$C$30,0)</f>
        <v>0</v>
      </c>
      <c r="CE79" s="178" t="str">
        <f>'DATA SISWA'!CE76</f>
        <v>C</v>
      </c>
      <c r="CF79" s="120">
        <f>IF(CE79=$CE$16,'DATA GURU'!$C$30,0)</f>
        <v>0</v>
      </c>
      <c r="CG79" s="178" t="str">
        <f>'DATA SISWA'!CG76</f>
        <v>A</v>
      </c>
      <c r="CH79" s="121">
        <f>IF(CG79=$CG$16,'DATA GURU'!$C$30,0)</f>
        <v>0</v>
      </c>
      <c r="CI79" s="52">
        <f>'DATA SISWA'!CI76</f>
        <v>3</v>
      </c>
      <c r="CJ79" s="52">
        <f>'DATA SISWA'!CJ76</f>
        <v>8</v>
      </c>
      <c r="CK79" s="52">
        <f>'DATA SISWA'!CK76</f>
        <v>2</v>
      </c>
      <c r="CL79" s="52">
        <f>'DATA SISWA'!CL76</f>
        <v>1</v>
      </c>
      <c r="CM79" s="52">
        <f>'DATA SISWA'!CM76</f>
        <v>3</v>
      </c>
      <c r="CN79" s="63">
        <f>'DATA SISWA'!CN76</f>
        <v>20</v>
      </c>
      <c r="CO79" s="63">
        <f>'DATA SISWA'!CO76</f>
        <v>20</v>
      </c>
      <c r="CP79" s="63">
        <f>'DATA SISWA'!CP76</f>
        <v>17</v>
      </c>
      <c r="CQ79" s="38">
        <f>'DATA SISWA'!CQ76</f>
        <v>52</v>
      </c>
      <c r="CR79" s="39">
        <f t="shared" si="11"/>
        <v>52</v>
      </c>
      <c r="CS79" s="161" t="str">
        <f t="shared" si="12"/>
        <v>-</v>
      </c>
      <c r="CT79" s="161" t="str">
        <f t="shared" si="13"/>
        <v>v</v>
      </c>
      <c r="CU79" s="162" t="str">
        <f t="shared" si="14"/>
        <v>Remedial</v>
      </c>
      <c r="CX79" s="37">
        <v>62</v>
      </c>
      <c r="CY79" s="114" t="str">
        <f t="shared" si="10"/>
        <v>AMIR KHAN</v>
      </c>
      <c r="CZ79" s="157" t="s">
        <v>44</v>
      </c>
      <c r="DA79" s="37" t="s">
        <v>45</v>
      </c>
      <c r="DB79" s="37" t="s">
        <v>46</v>
      </c>
      <c r="DC79" s="37" t="s">
        <v>47</v>
      </c>
    </row>
    <row r="80" spans="1:107" x14ac:dyDescent="0.25">
      <c r="A80" s="54">
        <v>62</v>
      </c>
      <c r="B80" s="110" t="str">
        <f>'DATA SISWA'!C77</f>
        <v>06-</v>
      </c>
      <c r="C80" s="77" t="str">
        <f>'DATA SISWA'!D77</f>
        <v>005-</v>
      </c>
      <c r="D80" s="77">
        <f>'DATA SISWA'!E77</f>
        <v>0</v>
      </c>
      <c r="E80" s="111">
        <f>'DATA SISWA'!F77</f>
        <v>0</v>
      </c>
      <c r="F80" s="62" t="str">
        <f>'DATA SISWA'!B77</f>
        <v>JHODI PRATAMA</v>
      </c>
      <c r="G80" s="119" t="str">
        <f>'DATA SISWA'!G77</f>
        <v>D</v>
      </c>
      <c r="H80" s="120">
        <f>IF(G80=$G$16,'DATA GURU'!$C$30,0)</f>
        <v>0</v>
      </c>
      <c r="I80" s="119" t="str">
        <f>'DATA SISWA'!I77</f>
        <v>E</v>
      </c>
      <c r="J80" s="120">
        <f>IF(I80=$I$16,'DATA GURU'!$C$30,0)</f>
        <v>1.75</v>
      </c>
      <c r="K80" s="119" t="str">
        <f>'DATA SISWA'!K77</f>
        <v>E</v>
      </c>
      <c r="L80" s="120">
        <f>IF(K80=$K$16,'DATA GURU'!$C$30,0)</f>
        <v>0</v>
      </c>
      <c r="M80" s="119" t="str">
        <f>'DATA SISWA'!M77</f>
        <v>B</v>
      </c>
      <c r="N80" s="120">
        <f>IF(M80=$M$16,'DATA GURU'!$C$30,0)</f>
        <v>0</v>
      </c>
      <c r="O80" s="119" t="str">
        <f>'DATA SISWA'!O77</f>
        <v>C</v>
      </c>
      <c r="P80" s="120">
        <f>IF(O80=$O$16,'DATA GURU'!$C$30,0)</f>
        <v>0</v>
      </c>
      <c r="Q80" s="119" t="str">
        <f>'DATA SISWA'!Q77</f>
        <v>C</v>
      </c>
      <c r="R80" s="120">
        <f>IF(Q80=$Q$16,'DATA GURU'!$C$30,0)</f>
        <v>0</v>
      </c>
      <c r="S80" s="119" t="str">
        <f>'DATA SISWA'!S77</f>
        <v>E</v>
      </c>
      <c r="T80" s="120">
        <f>IF(S80=$S$16,'DATA GURU'!$C$30,0)</f>
        <v>0</v>
      </c>
      <c r="U80" s="119" t="str">
        <f>'DATA SISWA'!U77</f>
        <v>C</v>
      </c>
      <c r="V80" s="120">
        <f>IF(U80=$U$16,'DATA GURU'!$C$30,0)</f>
        <v>0</v>
      </c>
      <c r="W80" s="119" t="str">
        <f>'DATA SISWA'!W77</f>
        <v>B</v>
      </c>
      <c r="X80" s="120">
        <f>IF(W80=$W$16,'DATA GURU'!$C$30,0)</f>
        <v>0</v>
      </c>
      <c r="Y80" s="119" t="str">
        <f>'DATA SISWA'!Y77</f>
        <v>E</v>
      </c>
      <c r="Z80" s="120">
        <f>IF(Y80=$Y$16,'DATA GURU'!$C$30,0)</f>
        <v>0</v>
      </c>
      <c r="AA80" s="119" t="str">
        <f>'DATA SISWA'!AA77</f>
        <v>E</v>
      </c>
      <c r="AB80" s="120">
        <f>IF(AA80=$AA$16,'DATA GURU'!$C$30,0)</f>
        <v>1.75</v>
      </c>
      <c r="AC80" s="178" t="str">
        <f>'DATA SISWA'!AC77</f>
        <v>A</v>
      </c>
      <c r="AD80" s="121">
        <f>IF(AC80=$AC$16,'DATA GURU'!$C$30,0)</f>
        <v>1.75</v>
      </c>
      <c r="AE80" s="178" t="str">
        <f>'DATA SISWA'!AE77</f>
        <v>A</v>
      </c>
      <c r="AF80" s="120">
        <f>IF(AE80=$AE$16,'DATA GURU'!$C$30,0)</f>
        <v>0</v>
      </c>
      <c r="AG80" s="178" t="str">
        <f>'DATA SISWA'!AG77</f>
        <v>A</v>
      </c>
      <c r="AH80" s="121">
        <f>IF(AG80=$AG$16,'DATA GURU'!$C$30,0)</f>
        <v>1.75</v>
      </c>
      <c r="AI80" s="178" t="str">
        <f>'DATA SISWA'!AI77</f>
        <v>D</v>
      </c>
      <c r="AJ80" s="120">
        <f>IF(AI80=$AI$16,'DATA GURU'!$C$30,0)</f>
        <v>1.75</v>
      </c>
      <c r="AK80" s="178" t="str">
        <f>'DATA SISWA'!AK77</f>
        <v>C</v>
      </c>
      <c r="AL80" s="121">
        <f>IF(AK80=$AK$16,'DATA GURU'!$C$30,0)</f>
        <v>1.75</v>
      </c>
      <c r="AM80" s="178" t="str">
        <f>'DATA SISWA'!AM77</f>
        <v>B</v>
      </c>
      <c r="AN80" s="120">
        <f>IF(AM80=$AM$16,'DATA GURU'!$C$30,0)</f>
        <v>1.75</v>
      </c>
      <c r="AO80" s="178" t="str">
        <f>'DATA SISWA'!AO77</f>
        <v>B</v>
      </c>
      <c r="AP80" s="121">
        <f>IF(AO80=$AO$16,'DATA GURU'!$C$30,0)</f>
        <v>0</v>
      </c>
      <c r="AQ80" s="178" t="str">
        <f>'DATA SISWA'!AQ77</f>
        <v>B</v>
      </c>
      <c r="AR80" s="120">
        <f>IF(AQ80=$AQ$16,'DATA GURU'!$C$30,0)</f>
        <v>1.75</v>
      </c>
      <c r="AS80" s="178" t="str">
        <f>'DATA SISWA'!AS77</f>
        <v>D</v>
      </c>
      <c r="AT80" s="121">
        <f>IF(AS80=$AS$16,'DATA GURU'!$C$30,0)</f>
        <v>0</v>
      </c>
      <c r="AU80" s="178" t="str">
        <f>'DATA SISWA'!AU77</f>
        <v>C</v>
      </c>
      <c r="AV80" s="120">
        <f>IF(AU80=$AU$16,'DATA GURU'!$C$30,0)</f>
        <v>0</v>
      </c>
      <c r="AW80" s="178" t="str">
        <f>'DATA SISWA'!AW77</f>
        <v>B</v>
      </c>
      <c r="AX80" s="121">
        <f>IF(AW80=$AW$16,'DATA GURU'!$C$30,0)</f>
        <v>1.75</v>
      </c>
      <c r="AY80" s="178" t="str">
        <f>'DATA SISWA'!AY77</f>
        <v>B</v>
      </c>
      <c r="AZ80" s="120">
        <f>IF(AY80=$AY$16,'DATA GURU'!$C$30,0)</f>
        <v>0</v>
      </c>
      <c r="BA80" s="178" t="str">
        <f>'DATA SISWA'!BA77</f>
        <v>C</v>
      </c>
      <c r="BB80" s="121">
        <f>IF(BA80=$BA$16,'DATA GURU'!$C$30,0)</f>
        <v>1.75</v>
      </c>
      <c r="BC80" s="178" t="str">
        <f>'DATA SISWA'!BC77</f>
        <v>A</v>
      </c>
      <c r="BD80" s="120">
        <f>IF(BC80=$BC$16,'DATA GURU'!$C$30,0)</f>
        <v>0</v>
      </c>
      <c r="BE80" s="178" t="str">
        <f>'DATA SISWA'!BE77</f>
        <v>C</v>
      </c>
      <c r="BF80" s="121">
        <f>IF(BE80=$BE$16,'DATA GURU'!$C$30,0)</f>
        <v>1.75</v>
      </c>
      <c r="BG80" s="178" t="str">
        <f>'DATA SISWA'!BG77</f>
        <v>B</v>
      </c>
      <c r="BH80" s="120">
        <f>IF(BG80=$BG$16,'DATA GURU'!$C$30,0)</f>
        <v>0</v>
      </c>
      <c r="BI80" s="178" t="str">
        <f>'DATA SISWA'!BI77</f>
        <v>B</v>
      </c>
      <c r="BJ80" s="121">
        <f>IF(BI80=$BI$16,'DATA GURU'!$C$30,0)</f>
        <v>0</v>
      </c>
      <c r="BK80" s="178" t="str">
        <f>'DATA SISWA'!BK77</f>
        <v>D</v>
      </c>
      <c r="BL80" s="120">
        <f>IF(BK80=$BK$16,'DATA GURU'!$C$30,0)</f>
        <v>0</v>
      </c>
      <c r="BM80" s="178" t="str">
        <f>'DATA SISWA'!BM77</f>
        <v>C</v>
      </c>
      <c r="BN80" s="121">
        <f>IF(BM80=$BM$16,'DATA GURU'!$C$30,0)</f>
        <v>1.75</v>
      </c>
      <c r="BO80" s="178" t="str">
        <f>'DATA SISWA'!BO77</f>
        <v>B</v>
      </c>
      <c r="BP80" s="120">
        <f>IF(BO80=$BO$16,'DATA GURU'!$C$30,0)</f>
        <v>1.75</v>
      </c>
      <c r="BQ80" s="178" t="str">
        <f>'DATA SISWA'!BQ77</f>
        <v>B</v>
      </c>
      <c r="BR80" s="121">
        <f>IF(BQ80=$BQ$16,'DATA GURU'!$C$30,0)</f>
        <v>0</v>
      </c>
      <c r="BS80" s="178" t="str">
        <f>'DATA SISWA'!BS77</f>
        <v>E</v>
      </c>
      <c r="BT80" s="120">
        <f>IF(BS80=$BS$16,'DATA GURU'!$C$30,0)</f>
        <v>1.75</v>
      </c>
      <c r="BU80" s="178" t="str">
        <f>'DATA SISWA'!BU77</f>
        <v>D</v>
      </c>
      <c r="BV80" s="121">
        <f>IF(BU80=$BU$16,'DATA GURU'!$C$30,0)</f>
        <v>0</v>
      </c>
      <c r="BW80" s="178" t="str">
        <f>'DATA SISWA'!BW77</f>
        <v>A</v>
      </c>
      <c r="BX80" s="120">
        <f>IF(BW80=$BW$16,'DATA GURU'!$C$30,0)</f>
        <v>0</v>
      </c>
      <c r="BY80" s="178" t="str">
        <f>'DATA SISWA'!BY77</f>
        <v>A</v>
      </c>
      <c r="BZ80" s="121">
        <f>IF(BY80=$BY$16,'DATA GURU'!$C$30,0)</f>
        <v>1.75</v>
      </c>
      <c r="CA80" s="178" t="str">
        <f>'DATA SISWA'!CA77</f>
        <v>A</v>
      </c>
      <c r="CB80" s="120">
        <f>IF(CA80=$CA$16,'DATA GURU'!$C$30,0)</f>
        <v>0</v>
      </c>
      <c r="CC80" s="178" t="str">
        <f>'DATA SISWA'!CC77</f>
        <v>C</v>
      </c>
      <c r="CD80" s="121">
        <f>IF(CC80=$CC$16,'DATA GURU'!$C$30,0)</f>
        <v>0</v>
      </c>
      <c r="CE80" s="178" t="str">
        <f>'DATA SISWA'!CE77</f>
        <v>B</v>
      </c>
      <c r="CF80" s="120">
        <f>IF(CE80=$CE$16,'DATA GURU'!$C$30,0)</f>
        <v>1.75</v>
      </c>
      <c r="CG80" s="178" t="str">
        <f>'DATA SISWA'!CG77</f>
        <v>C</v>
      </c>
      <c r="CH80" s="121">
        <f>IF(CG80=$CG$16,'DATA GURU'!$C$30,0)</f>
        <v>0</v>
      </c>
      <c r="CI80" s="52">
        <f>'DATA SISWA'!CI77</f>
        <v>3</v>
      </c>
      <c r="CJ80" s="52">
        <f>'DATA SISWA'!CJ77</f>
        <v>8</v>
      </c>
      <c r="CK80" s="52">
        <f>'DATA SISWA'!CK77</f>
        <v>0</v>
      </c>
      <c r="CL80" s="52">
        <f>'DATA SISWA'!CL77</f>
        <v>1</v>
      </c>
      <c r="CM80" s="52">
        <f>'DATA SISWA'!CM77</f>
        <v>6</v>
      </c>
      <c r="CN80" s="63">
        <f>'DATA SISWA'!CN77</f>
        <v>16</v>
      </c>
      <c r="CO80" s="63">
        <f>'DATA SISWA'!CO77</f>
        <v>24</v>
      </c>
      <c r="CP80" s="63">
        <f>'DATA SISWA'!CP77</f>
        <v>18</v>
      </c>
      <c r="CQ80" s="38">
        <f>'DATA SISWA'!CQ77</f>
        <v>46</v>
      </c>
      <c r="CR80" s="39">
        <f t="shared" si="11"/>
        <v>46</v>
      </c>
      <c r="CS80" s="161" t="str">
        <f t="shared" si="12"/>
        <v>-</v>
      </c>
      <c r="CT80" s="161" t="str">
        <f t="shared" si="13"/>
        <v>v</v>
      </c>
      <c r="CU80" s="162" t="str">
        <f t="shared" si="14"/>
        <v>Remedial</v>
      </c>
      <c r="CX80" s="37">
        <v>63</v>
      </c>
      <c r="CY80" s="114" t="str">
        <f t="shared" si="10"/>
        <v>ANDINI YULIA PUTRI</v>
      </c>
      <c r="CZ80" s="157" t="s">
        <v>44</v>
      </c>
      <c r="DA80" s="37" t="s">
        <v>45</v>
      </c>
      <c r="DB80" s="37" t="s">
        <v>46</v>
      </c>
      <c r="DC80" s="37" t="s">
        <v>47</v>
      </c>
    </row>
    <row r="81" spans="1:107" x14ac:dyDescent="0.25">
      <c r="A81" s="53">
        <v>63</v>
      </c>
      <c r="B81" s="110" t="str">
        <f>'DATA SISWA'!C78</f>
        <v>06-</v>
      </c>
      <c r="C81" s="77" t="str">
        <f>'DATA SISWA'!D78</f>
        <v>005-</v>
      </c>
      <c r="D81" s="77">
        <f>'DATA SISWA'!E78</f>
        <v>0</v>
      </c>
      <c r="E81" s="111">
        <f>'DATA SISWA'!F78</f>
        <v>0</v>
      </c>
      <c r="F81" s="62" t="str">
        <f>'DATA SISWA'!B78</f>
        <v>LILI SARMILA</v>
      </c>
      <c r="G81" s="119" t="str">
        <f>'DATA SISWA'!G78</f>
        <v>D</v>
      </c>
      <c r="H81" s="120">
        <f>IF(G81=$G$16,'DATA GURU'!$C$30,0)</f>
        <v>0</v>
      </c>
      <c r="I81" s="119" t="str">
        <f>'DATA SISWA'!I78</f>
        <v>A</v>
      </c>
      <c r="J81" s="120">
        <f>IF(I81=$I$16,'DATA GURU'!$C$30,0)</f>
        <v>0</v>
      </c>
      <c r="K81" s="119" t="str">
        <f>'DATA SISWA'!K78</f>
        <v>E</v>
      </c>
      <c r="L81" s="120">
        <f>IF(K81=$K$16,'DATA GURU'!$C$30,0)</f>
        <v>0</v>
      </c>
      <c r="M81" s="119" t="str">
        <f>'DATA SISWA'!M78</f>
        <v>B</v>
      </c>
      <c r="N81" s="120">
        <f>IF(M81=$M$16,'DATA GURU'!$C$30,0)</f>
        <v>0</v>
      </c>
      <c r="O81" s="119" t="str">
        <f>'DATA SISWA'!O78</f>
        <v>A</v>
      </c>
      <c r="P81" s="120">
        <f>IF(O81=$O$16,'DATA GURU'!$C$30,0)</f>
        <v>0</v>
      </c>
      <c r="Q81" s="119" t="str">
        <f>'DATA SISWA'!Q78</f>
        <v>B</v>
      </c>
      <c r="R81" s="120">
        <f>IF(Q81=$Q$16,'DATA GURU'!$C$30,0)</f>
        <v>0</v>
      </c>
      <c r="S81" s="119" t="str">
        <f>'DATA SISWA'!S78</f>
        <v>E</v>
      </c>
      <c r="T81" s="120">
        <f>IF(S81=$S$16,'DATA GURU'!$C$30,0)</f>
        <v>0</v>
      </c>
      <c r="U81" s="119" t="str">
        <f>'DATA SISWA'!U78</f>
        <v>C</v>
      </c>
      <c r="V81" s="120">
        <f>IF(U81=$U$16,'DATA GURU'!$C$30,0)</f>
        <v>0</v>
      </c>
      <c r="W81" s="119" t="str">
        <f>'DATA SISWA'!W78</f>
        <v>E</v>
      </c>
      <c r="X81" s="120">
        <f>IF(W81=$W$16,'DATA GURU'!$C$30,0)</f>
        <v>1.75</v>
      </c>
      <c r="Y81" s="119" t="str">
        <f>'DATA SISWA'!Y78</f>
        <v>B</v>
      </c>
      <c r="Z81" s="120">
        <f>IF(Y81=$Y$16,'DATA GURU'!$C$30,0)</f>
        <v>0</v>
      </c>
      <c r="AA81" s="119" t="str">
        <f>'DATA SISWA'!AA78</f>
        <v>E</v>
      </c>
      <c r="AB81" s="120">
        <f>IF(AA81=$AA$16,'DATA GURU'!$C$30,0)</f>
        <v>1.75</v>
      </c>
      <c r="AC81" s="178" t="str">
        <f>'DATA SISWA'!AC78</f>
        <v>C</v>
      </c>
      <c r="AD81" s="121">
        <f>IF(AC81=$AC$16,'DATA GURU'!$C$30,0)</f>
        <v>0</v>
      </c>
      <c r="AE81" s="178" t="str">
        <f>'DATA SISWA'!AE78</f>
        <v>A</v>
      </c>
      <c r="AF81" s="120">
        <f>IF(AE81=$AE$16,'DATA GURU'!$C$30,0)</f>
        <v>0</v>
      </c>
      <c r="AG81" s="178" t="str">
        <f>'DATA SISWA'!AG78</f>
        <v>A</v>
      </c>
      <c r="AH81" s="121">
        <f>IF(AG81=$AG$16,'DATA GURU'!$C$30,0)</f>
        <v>1.75</v>
      </c>
      <c r="AI81" s="178" t="str">
        <f>'DATA SISWA'!AI78</f>
        <v>B</v>
      </c>
      <c r="AJ81" s="120">
        <f>IF(AI81=$AI$16,'DATA GURU'!$C$30,0)</f>
        <v>0</v>
      </c>
      <c r="AK81" s="178" t="str">
        <f>'DATA SISWA'!AK78</f>
        <v>C</v>
      </c>
      <c r="AL81" s="121">
        <f>IF(AK81=$AK$16,'DATA GURU'!$C$30,0)</f>
        <v>1.75</v>
      </c>
      <c r="AM81" s="178" t="str">
        <f>'DATA SISWA'!AM78</f>
        <v>B</v>
      </c>
      <c r="AN81" s="120">
        <f>IF(AM81=$AM$16,'DATA GURU'!$C$30,0)</f>
        <v>1.75</v>
      </c>
      <c r="AO81" s="178" t="str">
        <f>'DATA SISWA'!AO78</f>
        <v>A</v>
      </c>
      <c r="AP81" s="121">
        <f>IF(AO81=$AO$16,'DATA GURU'!$C$30,0)</f>
        <v>0</v>
      </c>
      <c r="AQ81" s="178" t="str">
        <f>'DATA SISWA'!AQ78</f>
        <v>B</v>
      </c>
      <c r="AR81" s="120">
        <f>IF(AQ81=$AQ$16,'DATA GURU'!$C$30,0)</f>
        <v>1.75</v>
      </c>
      <c r="AS81" s="178" t="str">
        <f>'DATA SISWA'!AS78</f>
        <v>B</v>
      </c>
      <c r="AT81" s="121">
        <f>IF(AS81=$AS$16,'DATA GURU'!$C$30,0)</f>
        <v>1.75</v>
      </c>
      <c r="AU81" s="178" t="str">
        <f>'DATA SISWA'!AU78</f>
        <v>C</v>
      </c>
      <c r="AV81" s="120">
        <f>IF(AU81=$AU$16,'DATA GURU'!$C$30,0)</f>
        <v>0</v>
      </c>
      <c r="AW81" s="178" t="str">
        <f>'DATA SISWA'!AW78</f>
        <v>B</v>
      </c>
      <c r="AX81" s="121">
        <f>IF(AW81=$AW$16,'DATA GURU'!$C$30,0)</f>
        <v>1.75</v>
      </c>
      <c r="AY81" s="178" t="str">
        <f>'DATA SISWA'!AY78</f>
        <v>B</v>
      </c>
      <c r="AZ81" s="120">
        <f>IF(AY81=$AY$16,'DATA GURU'!$C$30,0)</f>
        <v>0</v>
      </c>
      <c r="BA81" s="178" t="str">
        <f>'DATA SISWA'!BA78</f>
        <v>C</v>
      </c>
      <c r="BB81" s="121">
        <f>IF(BA81=$BA$16,'DATA GURU'!$C$30,0)</f>
        <v>1.75</v>
      </c>
      <c r="BC81" s="178" t="str">
        <f>'DATA SISWA'!BC78</f>
        <v>E</v>
      </c>
      <c r="BD81" s="120">
        <f>IF(BC81=$BC$16,'DATA GURU'!$C$30,0)</f>
        <v>0</v>
      </c>
      <c r="BE81" s="178" t="str">
        <f>'DATA SISWA'!BE78</f>
        <v>C</v>
      </c>
      <c r="BF81" s="121">
        <f>IF(BE81=$BE$16,'DATA GURU'!$C$30,0)</f>
        <v>1.75</v>
      </c>
      <c r="BG81" s="178" t="str">
        <f>'DATA SISWA'!BG78</f>
        <v>D</v>
      </c>
      <c r="BH81" s="120">
        <f>IF(BG81=$BG$16,'DATA GURU'!$C$30,0)</f>
        <v>1.75</v>
      </c>
      <c r="BI81" s="178" t="str">
        <f>'DATA SISWA'!BI78</f>
        <v>D</v>
      </c>
      <c r="BJ81" s="121">
        <f>IF(BI81=$BI$16,'DATA GURU'!$C$30,0)</f>
        <v>0</v>
      </c>
      <c r="BK81" s="178" t="str">
        <f>'DATA SISWA'!BK78</f>
        <v>C</v>
      </c>
      <c r="BL81" s="120">
        <f>IF(BK81=$BK$16,'DATA GURU'!$C$30,0)</f>
        <v>0</v>
      </c>
      <c r="BM81" s="178" t="str">
        <f>'DATA SISWA'!BM78</f>
        <v>C</v>
      </c>
      <c r="BN81" s="121">
        <f>IF(BM81=$BM$16,'DATA GURU'!$C$30,0)</f>
        <v>1.75</v>
      </c>
      <c r="BO81" s="178" t="str">
        <f>'DATA SISWA'!BO78</f>
        <v>B</v>
      </c>
      <c r="BP81" s="120">
        <f>IF(BO81=$BO$16,'DATA GURU'!$C$30,0)</f>
        <v>1.75</v>
      </c>
      <c r="BQ81" s="178" t="str">
        <f>'DATA SISWA'!BQ78</f>
        <v>A</v>
      </c>
      <c r="BR81" s="121">
        <f>IF(BQ81=$BQ$16,'DATA GURU'!$C$30,0)</f>
        <v>0</v>
      </c>
      <c r="BS81" s="178" t="str">
        <f>'DATA SISWA'!BS78</f>
        <v>E</v>
      </c>
      <c r="BT81" s="120">
        <f>IF(BS81=$BS$16,'DATA GURU'!$C$30,0)</f>
        <v>1.75</v>
      </c>
      <c r="BU81" s="178" t="str">
        <f>'DATA SISWA'!BU78</f>
        <v>D</v>
      </c>
      <c r="BV81" s="121">
        <f>IF(BU81=$BU$16,'DATA GURU'!$C$30,0)</f>
        <v>0</v>
      </c>
      <c r="BW81" s="178" t="str">
        <f>'DATA SISWA'!BW78</f>
        <v>A</v>
      </c>
      <c r="BX81" s="120">
        <f>IF(BW81=$BW$16,'DATA GURU'!$C$30,0)</f>
        <v>0</v>
      </c>
      <c r="BY81" s="178" t="str">
        <f>'DATA SISWA'!BY78</f>
        <v>B</v>
      </c>
      <c r="BZ81" s="121">
        <f>IF(BY81=$BY$16,'DATA GURU'!$C$30,0)</f>
        <v>0</v>
      </c>
      <c r="CA81" s="178" t="str">
        <f>'DATA SISWA'!CA78</f>
        <v>A</v>
      </c>
      <c r="CB81" s="120">
        <f>IF(CA81=$CA$16,'DATA GURU'!$C$30,0)</f>
        <v>0</v>
      </c>
      <c r="CC81" s="178" t="str">
        <f>'DATA SISWA'!CC78</f>
        <v>C</v>
      </c>
      <c r="CD81" s="121">
        <f>IF(CC81=$CC$16,'DATA GURU'!$C$30,0)</f>
        <v>0</v>
      </c>
      <c r="CE81" s="178" t="str">
        <f>'DATA SISWA'!CE78</f>
        <v>A</v>
      </c>
      <c r="CF81" s="120">
        <f>IF(CE81=$CE$16,'DATA GURU'!$C$30,0)</f>
        <v>0</v>
      </c>
      <c r="CG81" s="178" t="str">
        <f>'DATA SISWA'!CG78</f>
        <v>D</v>
      </c>
      <c r="CH81" s="121">
        <f>IF(CG81=$CG$16,'DATA GURU'!$C$30,0)</f>
        <v>0</v>
      </c>
      <c r="CI81" s="52">
        <f>'DATA SISWA'!CI78</f>
        <v>4</v>
      </c>
      <c r="CJ81" s="52">
        <f>'DATA SISWA'!CJ78</f>
        <v>8</v>
      </c>
      <c r="CK81" s="52">
        <f>'DATA SISWA'!CK78</f>
        <v>3</v>
      </c>
      <c r="CL81" s="52">
        <f>'DATA SISWA'!CL78</f>
        <v>1</v>
      </c>
      <c r="CM81" s="52">
        <f>'DATA SISWA'!CM78</f>
        <v>5</v>
      </c>
      <c r="CN81" s="63">
        <f>'DATA SISWA'!CN78</f>
        <v>14</v>
      </c>
      <c r="CO81" s="63">
        <f>'DATA SISWA'!CO78</f>
        <v>26</v>
      </c>
      <c r="CP81" s="63">
        <f>'DATA SISWA'!CP78</f>
        <v>21</v>
      </c>
      <c r="CQ81" s="38">
        <f>'DATA SISWA'!CQ78</f>
        <v>45.5</v>
      </c>
      <c r="CR81" s="39">
        <f t="shared" si="11"/>
        <v>45.5</v>
      </c>
      <c r="CS81" s="161" t="str">
        <f t="shared" si="12"/>
        <v>-</v>
      </c>
      <c r="CT81" s="161" t="str">
        <f t="shared" si="13"/>
        <v>v</v>
      </c>
      <c r="CU81" s="162" t="str">
        <f t="shared" si="14"/>
        <v>Remedial</v>
      </c>
      <c r="CX81" s="37">
        <v>64</v>
      </c>
      <c r="CY81" s="114" t="str">
        <f t="shared" si="10"/>
        <v>DIAN NABILLA</v>
      </c>
      <c r="CZ81" s="157" t="s">
        <v>44</v>
      </c>
      <c r="DA81" s="37" t="s">
        <v>45</v>
      </c>
      <c r="DB81" s="37" t="s">
        <v>46</v>
      </c>
      <c r="DC81" s="37" t="s">
        <v>47</v>
      </c>
    </row>
    <row r="82" spans="1:107" x14ac:dyDescent="0.25">
      <c r="A82" s="54">
        <v>64</v>
      </c>
      <c r="B82" s="110" t="str">
        <f>'DATA SISWA'!C79</f>
        <v>06-</v>
      </c>
      <c r="C82" s="77" t="str">
        <f>'DATA SISWA'!D79</f>
        <v>005-</v>
      </c>
      <c r="D82" s="77">
        <f>'DATA SISWA'!E79</f>
        <v>0</v>
      </c>
      <c r="E82" s="111">
        <f>'DATA SISWA'!F79</f>
        <v>0</v>
      </c>
      <c r="F82" s="62" t="str">
        <f>'DATA SISWA'!B79</f>
        <v>M. DIKI MAHMUDI</v>
      </c>
      <c r="G82" s="119" t="str">
        <f>'DATA SISWA'!G79</f>
        <v>A</v>
      </c>
      <c r="H82" s="120">
        <f>IF(G82=$G$16,'DATA GURU'!$C$30,0)</f>
        <v>1.75</v>
      </c>
      <c r="I82" s="119" t="str">
        <f>'DATA SISWA'!I79</f>
        <v>E</v>
      </c>
      <c r="J82" s="120">
        <f>IF(I82=$I$16,'DATA GURU'!$C$30,0)</f>
        <v>1.75</v>
      </c>
      <c r="K82" s="119" t="str">
        <f>'DATA SISWA'!K79</f>
        <v>E</v>
      </c>
      <c r="L82" s="120">
        <f>IF(K82=$K$16,'DATA GURU'!$C$30,0)</f>
        <v>0</v>
      </c>
      <c r="M82" s="119" t="str">
        <f>'DATA SISWA'!M79</f>
        <v>A</v>
      </c>
      <c r="N82" s="120">
        <f>IF(M82=$M$16,'DATA GURU'!$C$30,0)</f>
        <v>1.75</v>
      </c>
      <c r="O82" s="119" t="str">
        <f>'DATA SISWA'!O79</f>
        <v>D</v>
      </c>
      <c r="P82" s="120">
        <f>IF(O82=$O$16,'DATA GURU'!$C$30,0)</f>
        <v>0</v>
      </c>
      <c r="Q82" s="119" t="str">
        <f>'DATA SISWA'!Q79</f>
        <v>A</v>
      </c>
      <c r="R82" s="120">
        <f>IF(Q82=$Q$16,'DATA GURU'!$C$30,0)</f>
        <v>1.75</v>
      </c>
      <c r="S82" s="119" t="str">
        <f>'DATA SISWA'!S79</f>
        <v>B</v>
      </c>
      <c r="T82" s="120">
        <f>IF(S82=$S$16,'DATA GURU'!$C$30,0)</f>
        <v>0</v>
      </c>
      <c r="U82" s="119" t="str">
        <f>'DATA SISWA'!U79</f>
        <v>A</v>
      </c>
      <c r="V82" s="120">
        <f>IF(U82=$U$16,'DATA GURU'!$C$30,0)</f>
        <v>0</v>
      </c>
      <c r="W82" s="119" t="str">
        <f>'DATA SISWA'!W79</f>
        <v>A</v>
      </c>
      <c r="X82" s="120">
        <f>IF(W82=$W$16,'DATA GURU'!$C$30,0)</f>
        <v>0</v>
      </c>
      <c r="Y82" s="119" t="str">
        <f>'DATA SISWA'!Y79</f>
        <v>A</v>
      </c>
      <c r="Z82" s="120">
        <f>IF(Y82=$Y$16,'DATA GURU'!$C$30,0)</f>
        <v>0</v>
      </c>
      <c r="AA82" s="119" t="str">
        <f>'DATA SISWA'!AA79</f>
        <v>E</v>
      </c>
      <c r="AB82" s="120">
        <f>IF(AA82=$AA$16,'DATA GURU'!$C$30,0)</f>
        <v>1.75</v>
      </c>
      <c r="AC82" s="178" t="str">
        <f>'DATA SISWA'!AC79</f>
        <v>C</v>
      </c>
      <c r="AD82" s="121">
        <f>IF(AC82=$AC$16,'DATA GURU'!$C$30,0)</f>
        <v>0</v>
      </c>
      <c r="AE82" s="178" t="str">
        <f>'DATA SISWA'!AE79</f>
        <v>A</v>
      </c>
      <c r="AF82" s="120">
        <f>IF(AE82=$AE$16,'DATA GURU'!$C$30,0)</f>
        <v>0</v>
      </c>
      <c r="AG82" s="178" t="str">
        <f>'DATA SISWA'!AG79</f>
        <v>A</v>
      </c>
      <c r="AH82" s="121">
        <f>IF(AG82=$AG$16,'DATA GURU'!$C$30,0)</f>
        <v>1.75</v>
      </c>
      <c r="AI82" s="178" t="str">
        <f>'DATA SISWA'!AI79</f>
        <v>A</v>
      </c>
      <c r="AJ82" s="120">
        <f>IF(AI82=$AI$16,'DATA GURU'!$C$30,0)</f>
        <v>0</v>
      </c>
      <c r="AK82" s="178" t="str">
        <f>'DATA SISWA'!AK79</f>
        <v>C</v>
      </c>
      <c r="AL82" s="121">
        <f>IF(AK82=$AK$16,'DATA GURU'!$C$30,0)</f>
        <v>1.75</v>
      </c>
      <c r="AM82" s="178" t="str">
        <f>'DATA SISWA'!AM79</f>
        <v>B</v>
      </c>
      <c r="AN82" s="120">
        <f>IF(AM82=$AM$16,'DATA GURU'!$C$30,0)</f>
        <v>1.75</v>
      </c>
      <c r="AO82" s="178" t="str">
        <f>'DATA SISWA'!AO79</f>
        <v>B</v>
      </c>
      <c r="AP82" s="121">
        <f>IF(AO82=$AO$16,'DATA GURU'!$C$30,0)</f>
        <v>0</v>
      </c>
      <c r="AQ82" s="178" t="str">
        <f>'DATA SISWA'!AQ79</f>
        <v>B</v>
      </c>
      <c r="AR82" s="120">
        <f>IF(AQ82=$AQ$16,'DATA GURU'!$C$30,0)</f>
        <v>1.75</v>
      </c>
      <c r="AS82" s="178" t="str">
        <f>'DATA SISWA'!AS79</f>
        <v>E</v>
      </c>
      <c r="AT82" s="121">
        <f>IF(AS82=$AS$16,'DATA GURU'!$C$30,0)</f>
        <v>0</v>
      </c>
      <c r="AU82" s="178" t="str">
        <f>'DATA SISWA'!AU79</f>
        <v>A</v>
      </c>
      <c r="AV82" s="120">
        <f>IF(AU82=$AU$16,'DATA GURU'!$C$30,0)</f>
        <v>0</v>
      </c>
      <c r="AW82" s="178" t="str">
        <f>'DATA SISWA'!AW79</f>
        <v>B</v>
      </c>
      <c r="AX82" s="121">
        <f>IF(AW82=$AW$16,'DATA GURU'!$C$30,0)</f>
        <v>1.75</v>
      </c>
      <c r="AY82" s="178" t="str">
        <f>'DATA SISWA'!AY79</f>
        <v>C</v>
      </c>
      <c r="AZ82" s="120">
        <f>IF(AY82=$AY$16,'DATA GURU'!$C$30,0)</f>
        <v>1.75</v>
      </c>
      <c r="BA82" s="178" t="str">
        <f>'DATA SISWA'!BA79</f>
        <v>C</v>
      </c>
      <c r="BB82" s="121">
        <f>IF(BA82=$BA$16,'DATA GURU'!$C$30,0)</f>
        <v>1.75</v>
      </c>
      <c r="BC82" s="178" t="str">
        <f>'DATA SISWA'!BC79</f>
        <v>B</v>
      </c>
      <c r="BD82" s="120">
        <f>IF(BC82=$BC$16,'DATA GURU'!$C$30,0)</f>
        <v>1.75</v>
      </c>
      <c r="BE82" s="178" t="str">
        <f>'DATA SISWA'!BE79</f>
        <v>C</v>
      </c>
      <c r="BF82" s="121">
        <f>IF(BE82=$BE$16,'DATA GURU'!$C$30,0)</f>
        <v>1.75</v>
      </c>
      <c r="BG82" s="178" t="str">
        <f>'DATA SISWA'!BG79</f>
        <v>B</v>
      </c>
      <c r="BH82" s="120">
        <f>IF(BG82=$BG$16,'DATA GURU'!$C$30,0)</f>
        <v>0</v>
      </c>
      <c r="BI82" s="178" t="str">
        <f>'DATA SISWA'!BI79</f>
        <v>A</v>
      </c>
      <c r="BJ82" s="121">
        <f>IF(BI82=$BI$16,'DATA GURU'!$C$30,0)</f>
        <v>1.75</v>
      </c>
      <c r="BK82" s="178" t="str">
        <f>'DATA SISWA'!BK79</f>
        <v>C</v>
      </c>
      <c r="BL82" s="120">
        <f>IF(BK82=$BK$16,'DATA GURU'!$C$30,0)</f>
        <v>0</v>
      </c>
      <c r="BM82" s="178" t="str">
        <f>'DATA SISWA'!BM79</f>
        <v>C</v>
      </c>
      <c r="BN82" s="121">
        <f>IF(BM82=$BM$16,'DATA GURU'!$C$30,0)</f>
        <v>1.75</v>
      </c>
      <c r="BO82" s="178" t="str">
        <f>'DATA SISWA'!BO79</f>
        <v>B</v>
      </c>
      <c r="BP82" s="120">
        <f>IF(BO82=$BO$16,'DATA GURU'!$C$30,0)</f>
        <v>1.75</v>
      </c>
      <c r="BQ82" s="178" t="str">
        <f>'DATA SISWA'!BQ79</f>
        <v>B</v>
      </c>
      <c r="BR82" s="121">
        <f>IF(BQ82=$BQ$16,'DATA GURU'!$C$30,0)</f>
        <v>0</v>
      </c>
      <c r="BS82" s="178" t="str">
        <f>'DATA SISWA'!BS79</f>
        <v>E</v>
      </c>
      <c r="BT82" s="120">
        <f>IF(BS82=$BS$16,'DATA GURU'!$C$30,0)</f>
        <v>1.75</v>
      </c>
      <c r="BU82" s="178" t="str">
        <f>'DATA SISWA'!BU79</f>
        <v>B</v>
      </c>
      <c r="BV82" s="121">
        <f>IF(BU82=$BU$16,'DATA GURU'!$C$30,0)</f>
        <v>1.75</v>
      </c>
      <c r="BW82" s="178" t="str">
        <f>'DATA SISWA'!BW79</f>
        <v>A</v>
      </c>
      <c r="BX82" s="120">
        <f>IF(BW82=$BW$16,'DATA GURU'!$C$30,0)</f>
        <v>0</v>
      </c>
      <c r="BY82" s="178" t="str">
        <f>'DATA SISWA'!BY79</f>
        <v>E</v>
      </c>
      <c r="BZ82" s="121">
        <f>IF(BY82=$BY$16,'DATA GURU'!$C$30,0)</f>
        <v>0</v>
      </c>
      <c r="CA82" s="178" t="str">
        <f>'DATA SISWA'!CA79</f>
        <v>D</v>
      </c>
      <c r="CB82" s="120">
        <f>IF(CA82=$CA$16,'DATA GURU'!$C$30,0)</f>
        <v>0</v>
      </c>
      <c r="CC82" s="178" t="str">
        <f>'DATA SISWA'!CC79</f>
        <v>C</v>
      </c>
      <c r="CD82" s="121">
        <f>IF(CC82=$CC$16,'DATA GURU'!$C$30,0)</f>
        <v>0</v>
      </c>
      <c r="CE82" s="178" t="str">
        <f>'DATA SISWA'!CE79</f>
        <v>B</v>
      </c>
      <c r="CF82" s="120">
        <f>IF(CE82=$CE$16,'DATA GURU'!$C$30,0)</f>
        <v>1.75</v>
      </c>
      <c r="CG82" s="178" t="str">
        <f>'DATA SISWA'!CG79</f>
        <v>D</v>
      </c>
      <c r="CH82" s="121">
        <f>IF(CG82=$CG$16,'DATA GURU'!$C$30,0)</f>
        <v>0</v>
      </c>
      <c r="CI82" s="52">
        <f>'DATA SISWA'!CI79</f>
        <v>4</v>
      </c>
      <c r="CJ82" s="52">
        <f>'DATA SISWA'!CJ79</f>
        <v>8</v>
      </c>
      <c r="CK82" s="52">
        <f>'DATA SISWA'!CK79</f>
        <v>3</v>
      </c>
      <c r="CL82" s="52">
        <f>'DATA SISWA'!CL79</f>
        <v>1</v>
      </c>
      <c r="CM82" s="52">
        <f>'DATA SISWA'!CM79</f>
        <v>5</v>
      </c>
      <c r="CN82" s="63">
        <f>'DATA SISWA'!CN79</f>
        <v>20</v>
      </c>
      <c r="CO82" s="63">
        <f>'DATA SISWA'!CO79</f>
        <v>20</v>
      </c>
      <c r="CP82" s="63">
        <f>'DATA SISWA'!CP79</f>
        <v>21</v>
      </c>
      <c r="CQ82" s="38">
        <f>'DATA SISWA'!CQ79</f>
        <v>56</v>
      </c>
      <c r="CR82" s="39">
        <f t="shared" si="11"/>
        <v>56.000000000000007</v>
      </c>
      <c r="CS82" s="161" t="str">
        <f t="shared" si="12"/>
        <v>v</v>
      </c>
      <c r="CT82" s="161" t="str">
        <f t="shared" si="13"/>
        <v>-</v>
      </c>
      <c r="CU82" s="162" t="str">
        <f t="shared" si="14"/>
        <v>Tuntas</v>
      </c>
      <c r="CX82" s="37">
        <v>65</v>
      </c>
      <c r="CY82" s="114" t="str">
        <f t="shared" ref="CY82:CY100" si="15">IFERROR(INDEX($F$19:$F$128,SUMPRODUCT(SMALL((($CU$19:$CU$128="Remedial")*$A$19:$A$128)+(($CU$19:$CU$128&lt;&gt;"Remedial")*1000),ROW($A65)))),"")</f>
        <v>ISMAIL. M</v>
      </c>
      <c r="CZ82" s="157" t="s">
        <v>44</v>
      </c>
      <c r="DA82" s="37" t="s">
        <v>45</v>
      </c>
      <c r="DB82" s="37" t="s">
        <v>46</v>
      </c>
      <c r="DC82" s="37" t="s">
        <v>47</v>
      </c>
    </row>
    <row r="83" spans="1:107" x14ac:dyDescent="0.25">
      <c r="A83" s="53">
        <v>65</v>
      </c>
      <c r="B83" s="110" t="str">
        <f>'DATA SISWA'!C80</f>
        <v>06-</v>
      </c>
      <c r="C83" s="77" t="str">
        <f>'DATA SISWA'!D80</f>
        <v>005-</v>
      </c>
      <c r="D83" s="77">
        <f>'DATA SISWA'!E80</f>
        <v>0</v>
      </c>
      <c r="E83" s="111">
        <f>'DATA SISWA'!F80</f>
        <v>0</v>
      </c>
      <c r="F83" s="62" t="str">
        <f>'DATA SISWA'!B80</f>
        <v>M. IQBAL FADILLA</v>
      </c>
      <c r="G83" s="119" t="str">
        <f>'DATA SISWA'!G80</f>
        <v>A</v>
      </c>
      <c r="H83" s="120">
        <f>IF(G83=$G$16,'DATA GURU'!$C$30,0)</f>
        <v>1.75</v>
      </c>
      <c r="I83" s="119" t="str">
        <f>'DATA SISWA'!I80</f>
        <v>A</v>
      </c>
      <c r="J83" s="120">
        <f>IF(I83=$I$16,'DATA GURU'!$C$30,0)</f>
        <v>0</v>
      </c>
      <c r="K83" s="119" t="str">
        <f>'DATA SISWA'!K80</f>
        <v>D</v>
      </c>
      <c r="L83" s="120">
        <f>IF(K83=$K$16,'DATA GURU'!$C$30,0)</f>
        <v>0</v>
      </c>
      <c r="M83" s="119" t="str">
        <f>'DATA SISWA'!M80</f>
        <v>A</v>
      </c>
      <c r="N83" s="120">
        <f>IF(M83=$M$16,'DATA GURU'!$C$30,0)</f>
        <v>1.75</v>
      </c>
      <c r="O83" s="119" t="str">
        <f>'DATA SISWA'!O80</f>
        <v>B</v>
      </c>
      <c r="P83" s="120">
        <f>IF(O83=$O$16,'DATA GURU'!$C$30,0)</f>
        <v>1.75</v>
      </c>
      <c r="Q83" s="119" t="str">
        <f>'DATA SISWA'!Q80</f>
        <v>B</v>
      </c>
      <c r="R83" s="120">
        <f>IF(Q83=$Q$16,'DATA GURU'!$C$30,0)</f>
        <v>0</v>
      </c>
      <c r="S83" s="119" t="str">
        <f>'DATA SISWA'!S80</f>
        <v>D</v>
      </c>
      <c r="T83" s="120">
        <f>IF(S83=$S$16,'DATA GURU'!$C$30,0)</f>
        <v>1.75</v>
      </c>
      <c r="U83" s="119" t="str">
        <f>'DATA SISWA'!U80</f>
        <v>D</v>
      </c>
      <c r="V83" s="120">
        <f>IF(U83=$U$16,'DATA GURU'!$C$30,0)</f>
        <v>1.75</v>
      </c>
      <c r="W83" s="119" t="str">
        <f>'DATA SISWA'!W80</f>
        <v>E</v>
      </c>
      <c r="X83" s="120">
        <f>IF(W83=$W$16,'DATA GURU'!$C$30,0)</f>
        <v>1.75</v>
      </c>
      <c r="Y83" s="119" t="str">
        <f>'DATA SISWA'!Y80</f>
        <v>C</v>
      </c>
      <c r="Z83" s="120">
        <f>IF(Y83=$Y$16,'DATA GURU'!$C$30,0)</f>
        <v>1.75</v>
      </c>
      <c r="AA83" s="119" t="str">
        <f>'DATA SISWA'!AA80</f>
        <v>E</v>
      </c>
      <c r="AB83" s="120">
        <f>IF(AA83=$AA$16,'DATA GURU'!$C$30,0)</f>
        <v>1.75</v>
      </c>
      <c r="AC83" s="178" t="str">
        <f>'DATA SISWA'!AC80</f>
        <v>C</v>
      </c>
      <c r="AD83" s="121">
        <f>IF(AC83=$AC$16,'DATA GURU'!$C$30,0)</f>
        <v>0</v>
      </c>
      <c r="AE83" s="178" t="str">
        <f>'DATA SISWA'!AE80</f>
        <v>E</v>
      </c>
      <c r="AF83" s="120">
        <f>IF(AE83=$AE$16,'DATA GURU'!$C$30,0)</f>
        <v>0</v>
      </c>
      <c r="AG83" s="178" t="str">
        <f>'DATA SISWA'!AG80</f>
        <v>A</v>
      </c>
      <c r="AH83" s="121">
        <f>IF(AG83=$AG$16,'DATA GURU'!$C$30,0)</f>
        <v>1.75</v>
      </c>
      <c r="AI83" s="178" t="str">
        <f>'DATA SISWA'!AI80</f>
        <v>D</v>
      </c>
      <c r="AJ83" s="120">
        <f>IF(AI83=$AI$16,'DATA GURU'!$C$30,0)</f>
        <v>1.75</v>
      </c>
      <c r="AK83" s="178" t="str">
        <f>'DATA SISWA'!AK80</f>
        <v>E</v>
      </c>
      <c r="AL83" s="121">
        <f>IF(AK83=$AK$16,'DATA GURU'!$C$30,0)</f>
        <v>0</v>
      </c>
      <c r="AM83" s="178" t="str">
        <f>'DATA SISWA'!AM80</f>
        <v>B</v>
      </c>
      <c r="AN83" s="120">
        <f>IF(AM83=$AM$16,'DATA GURU'!$C$30,0)</f>
        <v>1.75</v>
      </c>
      <c r="AO83" s="178" t="str">
        <f>'DATA SISWA'!AO80</f>
        <v>A</v>
      </c>
      <c r="AP83" s="121">
        <f>IF(AO83=$AO$16,'DATA GURU'!$C$30,0)</f>
        <v>0</v>
      </c>
      <c r="AQ83" s="178" t="str">
        <f>'DATA SISWA'!AQ80</f>
        <v>B</v>
      </c>
      <c r="AR83" s="120">
        <f>IF(AQ83=$AQ$16,'DATA GURU'!$C$30,0)</f>
        <v>1.75</v>
      </c>
      <c r="AS83" s="178" t="str">
        <f>'DATA SISWA'!AS80</f>
        <v>B</v>
      </c>
      <c r="AT83" s="121">
        <f>IF(AS83=$AS$16,'DATA GURU'!$C$30,0)</f>
        <v>1.75</v>
      </c>
      <c r="AU83" s="178" t="str">
        <f>'DATA SISWA'!AU80</f>
        <v>C</v>
      </c>
      <c r="AV83" s="120">
        <f>IF(AU83=$AU$16,'DATA GURU'!$C$30,0)</f>
        <v>0</v>
      </c>
      <c r="AW83" s="178" t="str">
        <f>'DATA SISWA'!AW80</f>
        <v>B</v>
      </c>
      <c r="AX83" s="121">
        <f>IF(AW83=$AW$16,'DATA GURU'!$C$30,0)</f>
        <v>1.75</v>
      </c>
      <c r="AY83" s="178" t="str">
        <f>'DATA SISWA'!AY80</f>
        <v>E</v>
      </c>
      <c r="AZ83" s="120">
        <f>IF(AY83=$AY$16,'DATA GURU'!$C$30,0)</f>
        <v>0</v>
      </c>
      <c r="BA83" s="178" t="str">
        <f>'DATA SISWA'!BA80</f>
        <v>C</v>
      </c>
      <c r="BB83" s="121">
        <f>IF(BA83=$BA$16,'DATA GURU'!$C$30,0)</f>
        <v>1.75</v>
      </c>
      <c r="BC83" s="178" t="str">
        <f>'DATA SISWA'!BC80</f>
        <v>A</v>
      </c>
      <c r="BD83" s="120">
        <f>IF(BC83=$BC$16,'DATA GURU'!$C$30,0)</f>
        <v>0</v>
      </c>
      <c r="BE83" s="178" t="str">
        <f>'DATA SISWA'!BE80</f>
        <v>C</v>
      </c>
      <c r="BF83" s="121">
        <f>IF(BE83=$BE$16,'DATA GURU'!$C$30,0)</f>
        <v>1.75</v>
      </c>
      <c r="BG83" s="178" t="str">
        <f>'DATA SISWA'!BG80</f>
        <v>D</v>
      </c>
      <c r="BH83" s="120">
        <f>IF(BG83=$BG$16,'DATA GURU'!$C$30,0)</f>
        <v>1.75</v>
      </c>
      <c r="BI83" s="178" t="str">
        <f>'DATA SISWA'!BI80</f>
        <v>B</v>
      </c>
      <c r="BJ83" s="121">
        <f>IF(BI83=$BI$16,'DATA GURU'!$C$30,0)</f>
        <v>0</v>
      </c>
      <c r="BK83" s="178" t="str">
        <f>'DATA SISWA'!BK80</f>
        <v>A</v>
      </c>
      <c r="BL83" s="120">
        <f>IF(BK83=$BK$16,'DATA GURU'!$C$30,0)</f>
        <v>0</v>
      </c>
      <c r="BM83" s="178" t="str">
        <f>'DATA SISWA'!BM80</f>
        <v>C</v>
      </c>
      <c r="BN83" s="121">
        <f>IF(BM83=$BM$16,'DATA GURU'!$C$30,0)</f>
        <v>1.75</v>
      </c>
      <c r="BO83" s="178" t="str">
        <f>'DATA SISWA'!BO80</f>
        <v>E</v>
      </c>
      <c r="BP83" s="120">
        <f>IF(BO83=$BO$16,'DATA GURU'!$C$30,0)</f>
        <v>0</v>
      </c>
      <c r="BQ83" s="178" t="str">
        <f>'DATA SISWA'!BQ80</f>
        <v>E</v>
      </c>
      <c r="BR83" s="121">
        <f>IF(BQ83=$BQ$16,'DATA GURU'!$C$30,0)</f>
        <v>1.75</v>
      </c>
      <c r="BS83" s="178" t="str">
        <f>'DATA SISWA'!BS80</f>
        <v>E</v>
      </c>
      <c r="BT83" s="120">
        <f>IF(BS83=$BS$16,'DATA GURU'!$C$30,0)</f>
        <v>1.75</v>
      </c>
      <c r="BU83" s="178" t="str">
        <f>'DATA SISWA'!BU80</f>
        <v>B</v>
      </c>
      <c r="BV83" s="121">
        <f>IF(BU83=$BU$16,'DATA GURU'!$C$30,0)</f>
        <v>1.75</v>
      </c>
      <c r="BW83" s="178" t="str">
        <f>'DATA SISWA'!BW80</f>
        <v>A</v>
      </c>
      <c r="BX83" s="120">
        <f>IF(BW83=$BW$16,'DATA GURU'!$C$30,0)</f>
        <v>0</v>
      </c>
      <c r="BY83" s="178" t="str">
        <f>'DATA SISWA'!BY80</f>
        <v>C</v>
      </c>
      <c r="BZ83" s="121">
        <f>IF(BY83=$BY$16,'DATA GURU'!$C$30,0)</f>
        <v>0</v>
      </c>
      <c r="CA83" s="178" t="str">
        <f>'DATA SISWA'!CA80</f>
        <v>C</v>
      </c>
      <c r="CB83" s="120">
        <f>IF(CA83=$CA$16,'DATA GURU'!$C$30,0)</f>
        <v>1.75</v>
      </c>
      <c r="CC83" s="178" t="str">
        <f>'DATA SISWA'!CC80</f>
        <v>A</v>
      </c>
      <c r="CD83" s="121">
        <f>IF(CC83=$CC$16,'DATA GURU'!$C$30,0)</f>
        <v>1.75</v>
      </c>
      <c r="CE83" s="178" t="str">
        <f>'DATA SISWA'!CE80</f>
        <v>B</v>
      </c>
      <c r="CF83" s="120">
        <f>IF(CE83=$CE$16,'DATA GURU'!$C$30,0)</f>
        <v>1.75</v>
      </c>
      <c r="CG83" s="178" t="str">
        <f>'DATA SISWA'!CG80</f>
        <v>A</v>
      </c>
      <c r="CH83" s="121">
        <f>IF(CG83=$CG$16,'DATA GURU'!$C$30,0)</f>
        <v>0</v>
      </c>
      <c r="CI83" s="52">
        <f>'DATA SISWA'!CI80</f>
        <v>3</v>
      </c>
      <c r="CJ83" s="52">
        <f>'DATA SISWA'!CJ80</f>
        <v>7</v>
      </c>
      <c r="CK83" s="52">
        <f>'DATA SISWA'!CK80</f>
        <v>3</v>
      </c>
      <c r="CL83" s="52">
        <f>'DATA SISWA'!CL80</f>
        <v>1</v>
      </c>
      <c r="CM83" s="52">
        <f>'DATA SISWA'!CM80</f>
        <v>5</v>
      </c>
      <c r="CN83" s="63">
        <f>'DATA SISWA'!CN80</f>
        <v>24</v>
      </c>
      <c r="CO83" s="63">
        <f>'DATA SISWA'!CO80</f>
        <v>16</v>
      </c>
      <c r="CP83" s="63">
        <f>'DATA SISWA'!CP80</f>
        <v>19</v>
      </c>
      <c r="CQ83" s="38">
        <f>'DATA SISWA'!CQ80</f>
        <v>61</v>
      </c>
      <c r="CR83" s="39">
        <f t="shared" ref="CR83:CR100" si="16">(CQ83/$V$133)*100</f>
        <v>61</v>
      </c>
      <c r="CS83" s="161" t="str">
        <f t="shared" si="12"/>
        <v>v</v>
      </c>
      <c r="CT83" s="161" t="str">
        <f t="shared" si="13"/>
        <v>-</v>
      </c>
      <c r="CU83" s="162" t="str">
        <f t="shared" si="14"/>
        <v>Tuntas</v>
      </c>
      <c r="CX83" s="37">
        <v>66</v>
      </c>
      <c r="CY83" s="114" t="str">
        <f t="shared" si="15"/>
        <v>JULIANTI</v>
      </c>
      <c r="CZ83" s="157" t="s">
        <v>44</v>
      </c>
      <c r="DA83" s="37" t="s">
        <v>45</v>
      </c>
      <c r="DB83" s="37" t="s">
        <v>46</v>
      </c>
      <c r="DC83" s="37" t="s">
        <v>47</v>
      </c>
    </row>
    <row r="84" spans="1:107" x14ac:dyDescent="0.25">
      <c r="A84" s="54">
        <v>66</v>
      </c>
      <c r="B84" s="110" t="str">
        <f>'DATA SISWA'!C81</f>
        <v>06-</v>
      </c>
      <c r="C84" s="77" t="str">
        <f>'DATA SISWA'!D81</f>
        <v>005-</v>
      </c>
      <c r="D84" s="77">
        <f>'DATA SISWA'!E81</f>
        <v>0</v>
      </c>
      <c r="E84" s="111">
        <f>'DATA SISWA'!F81</f>
        <v>0</v>
      </c>
      <c r="F84" s="62" t="str">
        <f>'DATA SISWA'!B81</f>
        <v>M. NAJARUDDIN</v>
      </c>
      <c r="G84" s="119" t="str">
        <f>'DATA SISWA'!G81</f>
        <v>A</v>
      </c>
      <c r="H84" s="120">
        <f>IF(G84=$G$16,'DATA GURU'!$C$30,0)</f>
        <v>1.75</v>
      </c>
      <c r="I84" s="119" t="str">
        <f>'DATA SISWA'!I81</f>
        <v>E</v>
      </c>
      <c r="J84" s="120">
        <f>IF(I84=$I$16,'DATA GURU'!$C$30,0)</f>
        <v>1.75</v>
      </c>
      <c r="K84" s="119" t="str">
        <f>'DATA SISWA'!K81</f>
        <v>E</v>
      </c>
      <c r="L84" s="120">
        <f>IF(K84=$K$16,'DATA GURU'!$C$30,0)</f>
        <v>0</v>
      </c>
      <c r="M84" s="119" t="str">
        <f>'DATA SISWA'!M81</f>
        <v>A</v>
      </c>
      <c r="N84" s="120">
        <f>IF(M84=$M$16,'DATA GURU'!$C$30,0)</f>
        <v>1.75</v>
      </c>
      <c r="O84" s="119" t="str">
        <f>'DATA SISWA'!O81</f>
        <v>D</v>
      </c>
      <c r="P84" s="120">
        <f>IF(O84=$O$16,'DATA GURU'!$C$30,0)</f>
        <v>0</v>
      </c>
      <c r="Q84" s="119" t="str">
        <f>'DATA SISWA'!Q81</f>
        <v>B</v>
      </c>
      <c r="R84" s="120">
        <f>IF(Q84=$Q$16,'DATA GURU'!$C$30,0)</f>
        <v>0</v>
      </c>
      <c r="S84" s="119" t="str">
        <f>'DATA SISWA'!S81</f>
        <v>B</v>
      </c>
      <c r="T84" s="120">
        <f>IF(S84=$S$16,'DATA GURU'!$C$30,0)</f>
        <v>0</v>
      </c>
      <c r="U84" s="119" t="str">
        <f>'DATA SISWA'!U81</f>
        <v>D</v>
      </c>
      <c r="V84" s="120">
        <f>IF(U84=$U$16,'DATA GURU'!$C$30,0)</f>
        <v>1.75</v>
      </c>
      <c r="W84" s="119" t="str">
        <f>'DATA SISWA'!W81</f>
        <v>A</v>
      </c>
      <c r="X84" s="120">
        <f>IF(W84=$W$16,'DATA GURU'!$C$30,0)</f>
        <v>0</v>
      </c>
      <c r="Y84" s="119" t="str">
        <f>'DATA SISWA'!Y81</f>
        <v>B</v>
      </c>
      <c r="Z84" s="120">
        <f>IF(Y84=$Y$16,'DATA GURU'!$C$30,0)</f>
        <v>0</v>
      </c>
      <c r="AA84" s="119" t="str">
        <f>'DATA SISWA'!AA81</f>
        <v>E</v>
      </c>
      <c r="AB84" s="120">
        <f>IF(AA84=$AA$16,'DATA GURU'!$C$30,0)</f>
        <v>1.75</v>
      </c>
      <c r="AC84" s="178" t="str">
        <f>'DATA SISWA'!AC81</f>
        <v>A</v>
      </c>
      <c r="AD84" s="121">
        <f>IF(AC84=$AC$16,'DATA GURU'!$C$30,0)</f>
        <v>1.75</v>
      </c>
      <c r="AE84" s="178" t="str">
        <f>'DATA SISWA'!AE81</f>
        <v>A</v>
      </c>
      <c r="AF84" s="120">
        <f>IF(AE84=$AE$16,'DATA GURU'!$C$30,0)</f>
        <v>0</v>
      </c>
      <c r="AG84" s="178" t="str">
        <f>'DATA SISWA'!AG81</f>
        <v>A</v>
      </c>
      <c r="AH84" s="121">
        <f>IF(AG84=$AG$16,'DATA GURU'!$C$30,0)</f>
        <v>1.75</v>
      </c>
      <c r="AI84" s="178" t="str">
        <f>'DATA SISWA'!AI81</f>
        <v>D</v>
      </c>
      <c r="AJ84" s="120">
        <f>IF(AI84=$AI$16,'DATA GURU'!$C$30,0)</f>
        <v>1.75</v>
      </c>
      <c r="AK84" s="178" t="str">
        <f>'DATA SISWA'!AK81</f>
        <v>B</v>
      </c>
      <c r="AL84" s="121">
        <f>IF(AK84=$AK$16,'DATA GURU'!$C$30,0)</f>
        <v>0</v>
      </c>
      <c r="AM84" s="178" t="str">
        <f>'DATA SISWA'!AM81</f>
        <v>B</v>
      </c>
      <c r="AN84" s="120">
        <f>IF(AM84=$AM$16,'DATA GURU'!$C$30,0)</f>
        <v>1.75</v>
      </c>
      <c r="AO84" s="178" t="str">
        <f>'DATA SISWA'!AO81</f>
        <v>B</v>
      </c>
      <c r="AP84" s="121">
        <f>IF(AO84=$AO$16,'DATA GURU'!$C$30,0)</f>
        <v>0</v>
      </c>
      <c r="AQ84" s="178" t="str">
        <f>'DATA SISWA'!AQ81</f>
        <v>B</v>
      </c>
      <c r="AR84" s="120">
        <f>IF(AQ84=$AQ$16,'DATA GURU'!$C$30,0)</f>
        <v>1.75</v>
      </c>
      <c r="AS84" s="178" t="str">
        <f>'DATA SISWA'!AS81</f>
        <v>D</v>
      </c>
      <c r="AT84" s="121">
        <f>IF(AS84=$AS$16,'DATA GURU'!$C$30,0)</f>
        <v>0</v>
      </c>
      <c r="AU84" s="178" t="str">
        <f>'DATA SISWA'!AU81</f>
        <v>B</v>
      </c>
      <c r="AV84" s="120">
        <f>IF(AU84=$AU$16,'DATA GURU'!$C$30,0)</f>
        <v>1.75</v>
      </c>
      <c r="AW84" s="178" t="str">
        <f>'DATA SISWA'!AW81</f>
        <v>B</v>
      </c>
      <c r="AX84" s="121">
        <f>IF(AW84=$AW$16,'DATA GURU'!$C$30,0)</f>
        <v>1.75</v>
      </c>
      <c r="AY84" s="178" t="str">
        <f>'DATA SISWA'!AY81</f>
        <v>C</v>
      </c>
      <c r="AZ84" s="120">
        <f>IF(AY84=$AY$16,'DATA GURU'!$C$30,0)</f>
        <v>1.75</v>
      </c>
      <c r="BA84" s="178" t="str">
        <f>'DATA SISWA'!BA81</f>
        <v>C</v>
      </c>
      <c r="BB84" s="121">
        <f>IF(BA84=$BA$16,'DATA GURU'!$C$30,0)</f>
        <v>1.75</v>
      </c>
      <c r="BC84" s="178" t="str">
        <f>'DATA SISWA'!BC81</f>
        <v>B</v>
      </c>
      <c r="BD84" s="120">
        <f>IF(BC84=$BC$16,'DATA GURU'!$C$30,0)</f>
        <v>1.75</v>
      </c>
      <c r="BE84" s="178" t="str">
        <f>'DATA SISWA'!BE81</f>
        <v>C</v>
      </c>
      <c r="BF84" s="121">
        <f>IF(BE84=$BE$16,'DATA GURU'!$C$30,0)</f>
        <v>1.75</v>
      </c>
      <c r="BG84" s="178" t="str">
        <f>'DATA SISWA'!BG81</f>
        <v>D</v>
      </c>
      <c r="BH84" s="120">
        <f>IF(BG84=$BG$16,'DATA GURU'!$C$30,0)</f>
        <v>1.75</v>
      </c>
      <c r="BI84" s="178" t="str">
        <f>'DATA SISWA'!BI81</f>
        <v>A</v>
      </c>
      <c r="BJ84" s="121">
        <f>IF(BI84=$BI$16,'DATA GURU'!$C$30,0)</f>
        <v>1.75</v>
      </c>
      <c r="BK84" s="178" t="str">
        <f>'DATA SISWA'!BK81</f>
        <v>B</v>
      </c>
      <c r="BL84" s="120">
        <f>IF(BK84=$BK$16,'DATA GURU'!$C$30,0)</f>
        <v>0</v>
      </c>
      <c r="BM84" s="178" t="str">
        <f>'DATA SISWA'!BM81</f>
        <v>C</v>
      </c>
      <c r="BN84" s="121">
        <f>IF(BM84=$BM$16,'DATA GURU'!$C$30,0)</f>
        <v>1.75</v>
      </c>
      <c r="BO84" s="178" t="str">
        <f>'DATA SISWA'!BO81</f>
        <v>B</v>
      </c>
      <c r="BP84" s="120">
        <f>IF(BO84=$BO$16,'DATA GURU'!$C$30,0)</f>
        <v>1.75</v>
      </c>
      <c r="BQ84" s="178" t="str">
        <f>'DATA SISWA'!BQ81</f>
        <v>E</v>
      </c>
      <c r="BR84" s="121">
        <f>IF(BQ84=$BQ$16,'DATA GURU'!$C$30,0)</f>
        <v>1.75</v>
      </c>
      <c r="BS84" s="178" t="str">
        <f>'DATA SISWA'!BS81</f>
        <v>E</v>
      </c>
      <c r="BT84" s="120">
        <f>IF(BS84=$BS$16,'DATA GURU'!$C$30,0)</f>
        <v>1.75</v>
      </c>
      <c r="BU84" s="178" t="str">
        <f>'DATA SISWA'!BU81</f>
        <v>B</v>
      </c>
      <c r="BV84" s="121">
        <f>IF(BU84=$BU$16,'DATA GURU'!$C$30,0)</f>
        <v>1.75</v>
      </c>
      <c r="BW84" s="178" t="str">
        <f>'DATA SISWA'!BW81</f>
        <v>A</v>
      </c>
      <c r="BX84" s="120">
        <f>IF(BW84=$BW$16,'DATA GURU'!$C$30,0)</f>
        <v>0</v>
      </c>
      <c r="BY84" s="178" t="str">
        <f>'DATA SISWA'!BY81</f>
        <v>A</v>
      </c>
      <c r="BZ84" s="121">
        <f>IF(BY84=$BY$16,'DATA GURU'!$C$30,0)</f>
        <v>1.75</v>
      </c>
      <c r="CA84" s="178" t="str">
        <f>'DATA SISWA'!CA81</f>
        <v>C</v>
      </c>
      <c r="CB84" s="120">
        <f>IF(CA84=$CA$16,'DATA GURU'!$C$30,0)</f>
        <v>1.75</v>
      </c>
      <c r="CC84" s="178" t="str">
        <f>'DATA SISWA'!CC81</f>
        <v>D</v>
      </c>
      <c r="CD84" s="121">
        <f>IF(CC84=$CC$16,'DATA GURU'!$C$30,0)</f>
        <v>0</v>
      </c>
      <c r="CE84" s="178" t="str">
        <f>'DATA SISWA'!CE81</f>
        <v>B</v>
      </c>
      <c r="CF84" s="120">
        <f>IF(CE84=$CE$16,'DATA GURU'!$C$30,0)</f>
        <v>1.75</v>
      </c>
      <c r="CG84" s="178" t="str">
        <f>'DATA SISWA'!CG81</f>
        <v>A</v>
      </c>
      <c r="CH84" s="121">
        <f>IF(CG84=$CG$16,'DATA GURU'!$C$30,0)</f>
        <v>0</v>
      </c>
      <c r="CI84" s="52">
        <f>'DATA SISWA'!CI81</f>
        <v>2</v>
      </c>
      <c r="CJ84" s="52">
        <f>'DATA SISWA'!CJ81</f>
        <v>8</v>
      </c>
      <c r="CK84" s="52">
        <f>'DATA SISWA'!CK81</f>
        <v>3</v>
      </c>
      <c r="CL84" s="52">
        <f>'DATA SISWA'!CL81</f>
        <v>1</v>
      </c>
      <c r="CM84" s="52">
        <f>'DATA SISWA'!CM81</f>
        <v>5</v>
      </c>
      <c r="CN84" s="63">
        <f>'DATA SISWA'!CN81</f>
        <v>26</v>
      </c>
      <c r="CO84" s="63">
        <f>'DATA SISWA'!CO81</f>
        <v>14</v>
      </c>
      <c r="CP84" s="63">
        <f>'DATA SISWA'!CP81</f>
        <v>19</v>
      </c>
      <c r="CQ84" s="38">
        <f>'DATA SISWA'!CQ81</f>
        <v>64.5</v>
      </c>
      <c r="CR84" s="39">
        <f t="shared" si="16"/>
        <v>64.5</v>
      </c>
      <c r="CS84" s="161" t="str">
        <f t="shared" si="12"/>
        <v>v</v>
      </c>
      <c r="CT84" s="161" t="str">
        <f t="shared" si="13"/>
        <v>-</v>
      </c>
      <c r="CU84" s="162" t="str">
        <f t="shared" si="14"/>
        <v>Tuntas</v>
      </c>
      <c r="CX84" s="37">
        <v>67</v>
      </c>
      <c r="CY84" s="114" t="str">
        <f t="shared" si="15"/>
        <v>M. ALFARIZA</v>
      </c>
      <c r="CZ84" s="157" t="s">
        <v>44</v>
      </c>
      <c r="DA84" s="37" t="s">
        <v>45</v>
      </c>
      <c r="DB84" s="37" t="s">
        <v>46</v>
      </c>
      <c r="DC84" s="37" t="s">
        <v>47</v>
      </c>
    </row>
    <row r="85" spans="1:107" x14ac:dyDescent="0.25">
      <c r="A85" s="53">
        <v>67</v>
      </c>
      <c r="B85" s="110" t="str">
        <f>'DATA SISWA'!C82</f>
        <v>06-</v>
      </c>
      <c r="C85" s="77" t="str">
        <f>'DATA SISWA'!D82</f>
        <v>005-</v>
      </c>
      <c r="D85" s="77">
        <f>'DATA SISWA'!E82</f>
        <v>0</v>
      </c>
      <c r="E85" s="111">
        <f>'DATA SISWA'!F82</f>
        <v>0</v>
      </c>
      <c r="F85" s="62" t="str">
        <f>'DATA SISWA'!B82</f>
        <v>M. RUSTAM</v>
      </c>
      <c r="G85" s="119" t="str">
        <f>'DATA SISWA'!G82</f>
        <v>A</v>
      </c>
      <c r="H85" s="120">
        <f>IF(G85=$G$16,'DATA GURU'!$C$30,0)</f>
        <v>1.75</v>
      </c>
      <c r="I85" s="119" t="str">
        <f>'DATA SISWA'!I82</f>
        <v>E</v>
      </c>
      <c r="J85" s="120">
        <f>IF(I85=$I$16,'DATA GURU'!$C$30,0)</f>
        <v>1.75</v>
      </c>
      <c r="K85" s="119" t="str">
        <f>'DATA SISWA'!K82</f>
        <v>E</v>
      </c>
      <c r="L85" s="120">
        <f>IF(K85=$K$16,'DATA GURU'!$C$30,0)</f>
        <v>0</v>
      </c>
      <c r="M85" s="119" t="str">
        <f>'DATA SISWA'!M82</f>
        <v>A</v>
      </c>
      <c r="N85" s="120">
        <f>IF(M85=$M$16,'DATA GURU'!$C$30,0)</f>
        <v>1.75</v>
      </c>
      <c r="O85" s="119" t="str">
        <f>'DATA SISWA'!O82</f>
        <v>C</v>
      </c>
      <c r="P85" s="120">
        <f>IF(O85=$O$16,'DATA GURU'!$C$30,0)</f>
        <v>0</v>
      </c>
      <c r="Q85" s="119" t="str">
        <f>'DATA SISWA'!Q82</f>
        <v>B</v>
      </c>
      <c r="R85" s="120">
        <f>IF(Q85=$Q$16,'DATA GURU'!$C$30,0)</f>
        <v>0</v>
      </c>
      <c r="S85" s="119" t="str">
        <f>'DATA SISWA'!S82</f>
        <v>E</v>
      </c>
      <c r="T85" s="120">
        <f>IF(S85=$S$16,'DATA GURU'!$C$30,0)</f>
        <v>0</v>
      </c>
      <c r="U85" s="119" t="str">
        <f>'DATA SISWA'!U82</f>
        <v>C</v>
      </c>
      <c r="V85" s="120">
        <f>IF(U85=$U$16,'DATA GURU'!$C$30,0)</f>
        <v>0</v>
      </c>
      <c r="W85" s="119" t="str">
        <f>'DATA SISWA'!W82</f>
        <v>E</v>
      </c>
      <c r="X85" s="120">
        <f>IF(W85=$W$16,'DATA GURU'!$C$30,0)</f>
        <v>1.75</v>
      </c>
      <c r="Y85" s="119" t="str">
        <f>'DATA SISWA'!Y82</f>
        <v>B</v>
      </c>
      <c r="Z85" s="120">
        <f>IF(Y85=$Y$16,'DATA GURU'!$C$30,0)</f>
        <v>0</v>
      </c>
      <c r="AA85" s="119" t="str">
        <f>'DATA SISWA'!AA82</f>
        <v>E</v>
      </c>
      <c r="AB85" s="120">
        <f>IF(AA85=$AA$16,'DATA GURU'!$C$30,0)</f>
        <v>1.75</v>
      </c>
      <c r="AC85" s="178" t="str">
        <f>'DATA SISWA'!AC82</f>
        <v>A</v>
      </c>
      <c r="AD85" s="121">
        <f>IF(AC85=$AC$16,'DATA GURU'!$C$30,0)</f>
        <v>1.75</v>
      </c>
      <c r="AE85" s="178" t="str">
        <f>'DATA SISWA'!AE82</f>
        <v>E</v>
      </c>
      <c r="AF85" s="120">
        <f>IF(AE85=$AE$16,'DATA GURU'!$C$30,0)</f>
        <v>0</v>
      </c>
      <c r="AG85" s="178" t="str">
        <f>'DATA SISWA'!AG82</f>
        <v>D</v>
      </c>
      <c r="AH85" s="121">
        <f>IF(AG85=$AG$16,'DATA GURU'!$C$30,0)</f>
        <v>0</v>
      </c>
      <c r="AI85" s="178" t="str">
        <f>'DATA SISWA'!AI82</f>
        <v>D</v>
      </c>
      <c r="AJ85" s="120">
        <f>IF(AI85=$AI$16,'DATA GURU'!$C$30,0)</f>
        <v>1.75</v>
      </c>
      <c r="AK85" s="178" t="str">
        <f>'DATA SISWA'!AK82</f>
        <v>C</v>
      </c>
      <c r="AL85" s="121">
        <f>IF(AK85=$AK$16,'DATA GURU'!$C$30,0)</f>
        <v>1.75</v>
      </c>
      <c r="AM85" s="178" t="str">
        <f>'DATA SISWA'!AM82</f>
        <v>B</v>
      </c>
      <c r="AN85" s="120">
        <f>IF(AM85=$AM$16,'DATA GURU'!$C$30,0)</f>
        <v>1.75</v>
      </c>
      <c r="AO85" s="178" t="str">
        <f>'DATA SISWA'!AO82</f>
        <v>E</v>
      </c>
      <c r="AP85" s="121">
        <f>IF(AO85=$AO$16,'DATA GURU'!$C$30,0)</f>
        <v>1.75</v>
      </c>
      <c r="AQ85" s="178" t="str">
        <f>'DATA SISWA'!AQ82</f>
        <v>B</v>
      </c>
      <c r="AR85" s="120">
        <f>IF(AQ85=$AQ$16,'DATA GURU'!$C$30,0)</f>
        <v>1.75</v>
      </c>
      <c r="AS85" s="178" t="str">
        <f>'DATA SISWA'!AS82</f>
        <v>B</v>
      </c>
      <c r="AT85" s="121">
        <f>IF(AS85=$AS$16,'DATA GURU'!$C$30,0)</f>
        <v>1.75</v>
      </c>
      <c r="AU85" s="178" t="str">
        <f>'DATA SISWA'!AU82</f>
        <v>C</v>
      </c>
      <c r="AV85" s="120">
        <f>IF(AU85=$AU$16,'DATA GURU'!$C$30,0)</f>
        <v>0</v>
      </c>
      <c r="AW85" s="178" t="str">
        <f>'DATA SISWA'!AW82</f>
        <v>B</v>
      </c>
      <c r="AX85" s="121">
        <f>IF(AW85=$AW$16,'DATA GURU'!$C$30,0)</f>
        <v>1.75</v>
      </c>
      <c r="AY85" s="178" t="str">
        <f>'DATA SISWA'!AY82</f>
        <v>C</v>
      </c>
      <c r="AZ85" s="120">
        <f>IF(AY85=$AY$16,'DATA GURU'!$C$30,0)</f>
        <v>1.75</v>
      </c>
      <c r="BA85" s="178" t="str">
        <f>'DATA SISWA'!BA82</f>
        <v>C</v>
      </c>
      <c r="BB85" s="121">
        <f>IF(BA85=$BA$16,'DATA GURU'!$C$30,0)</f>
        <v>1.75</v>
      </c>
      <c r="BC85" s="178" t="str">
        <f>'DATA SISWA'!BC82</f>
        <v>E</v>
      </c>
      <c r="BD85" s="120">
        <f>IF(BC85=$BC$16,'DATA GURU'!$C$30,0)</f>
        <v>0</v>
      </c>
      <c r="BE85" s="178" t="str">
        <f>'DATA SISWA'!BE82</f>
        <v>C</v>
      </c>
      <c r="BF85" s="121">
        <f>IF(BE85=$BE$16,'DATA GURU'!$C$30,0)</f>
        <v>1.75</v>
      </c>
      <c r="BG85" s="178" t="str">
        <f>'DATA SISWA'!BG82</f>
        <v>A</v>
      </c>
      <c r="BH85" s="120">
        <f>IF(BG85=$BG$16,'DATA GURU'!$C$30,0)</f>
        <v>0</v>
      </c>
      <c r="BI85" s="178" t="str">
        <f>'DATA SISWA'!BI82</f>
        <v>A</v>
      </c>
      <c r="BJ85" s="121">
        <f>IF(BI85=$BI$16,'DATA GURU'!$C$30,0)</f>
        <v>1.75</v>
      </c>
      <c r="BK85" s="178" t="str">
        <f>'DATA SISWA'!BK82</f>
        <v>C</v>
      </c>
      <c r="BL85" s="120">
        <f>IF(BK85=$BK$16,'DATA GURU'!$C$30,0)</f>
        <v>0</v>
      </c>
      <c r="BM85" s="178" t="str">
        <f>'DATA SISWA'!BM82</f>
        <v>C</v>
      </c>
      <c r="BN85" s="121">
        <f>IF(BM85=$BM$16,'DATA GURU'!$C$30,0)</f>
        <v>1.75</v>
      </c>
      <c r="BO85" s="178" t="str">
        <f>'DATA SISWA'!BO82</f>
        <v>B</v>
      </c>
      <c r="BP85" s="120">
        <f>IF(BO85=$BO$16,'DATA GURU'!$C$30,0)</f>
        <v>1.75</v>
      </c>
      <c r="BQ85" s="178" t="str">
        <f>'DATA SISWA'!BQ82</f>
        <v>E</v>
      </c>
      <c r="BR85" s="121">
        <f>IF(BQ85=$BQ$16,'DATA GURU'!$C$30,0)</f>
        <v>1.75</v>
      </c>
      <c r="BS85" s="178" t="str">
        <f>'DATA SISWA'!BS82</f>
        <v>E</v>
      </c>
      <c r="BT85" s="120">
        <f>IF(BS85=$BS$16,'DATA GURU'!$C$30,0)</f>
        <v>1.75</v>
      </c>
      <c r="BU85" s="178" t="str">
        <f>'DATA SISWA'!BU82</f>
        <v>B</v>
      </c>
      <c r="BV85" s="121">
        <f>IF(BU85=$BU$16,'DATA GURU'!$C$30,0)</f>
        <v>1.75</v>
      </c>
      <c r="BW85" s="178" t="str">
        <f>'DATA SISWA'!BW82</f>
        <v>D</v>
      </c>
      <c r="BX85" s="120">
        <f>IF(BW85=$BW$16,'DATA GURU'!$C$30,0)</f>
        <v>1.75</v>
      </c>
      <c r="BY85" s="178" t="str">
        <f>'DATA SISWA'!BY82</f>
        <v>A</v>
      </c>
      <c r="BZ85" s="121">
        <f>IF(BY85=$BY$16,'DATA GURU'!$C$30,0)</f>
        <v>1.75</v>
      </c>
      <c r="CA85" s="178" t="str">
        <f>'DATA SISWA'!CA82</f>
        <v>C</v>
      </c>
      <c r="CB85" s="120">
        <f>IF(CA85=$CA$16,'DATA GURU'!$C$30,0)</f>
        <v>1.75</v>
      </c>
      <c r="CC85" s="178" t="str">
        <f>'DATA SISWA'!CC82</f>
        <v>D</v>
      </c>
      <c r="CD85" s="121">
        <f>IF(CC85=$CC$16,'DATA GURU'!$C$30,0)</f>
        <v>0</v>
      </c>
      <c r="CE85" s="178" t="str">
        <f>'DATA SISWA'!CE82</f>
        <v>B</v>
      </c>
      <c r="CF85" s="120">
        <f>IF(CE85=$CE$16,'DATA GURU'!$C$30,0)</f>
        <v>1.75</v>
      </c>
      <c r="CG85" s="178" t="str">
        <f>'DATA SISWA'!CG82</f>
        <v>B</v>
      </c>
      <c r="CH85" s="121">
        <f>IF(CG85=$CG$16,'DATA GURU'!$C$30,0)</f>
        <v>1.75</v>
      </c>
      <c r="CI85" s="52">
        <f>'DATA SISWA'!CI82</f>
        <v>3</v>
      </c>
      <c r="CJ85" s="52">
        <f>'DATA SISWA'!CJ82</f>
        <v>7</v>
      </c>
      <c r="CK85" s="52">
        <f>'DATA SISWA'!CK82</f>
        <v>3</v>
      </c>
      <c r="CL85" s="52">
        <f>'DATA SISWA'!CL82</f>
        <v>0</v>
      </c>
      <c r="CM85" s="52">
        <f>'DATA SISWA'!CM82</f>
        <v>4</v>
      </c>
      <c r="CN85" s="63">
        <f>'DATA SISWA'!CN82</f>
        <v>27</v>
      </c>
      <c r="CO85" s="63">
        <f>'DATA SISWA'!CO82</f>
        <v>13</v>
      </c>
      <c r="CP85" s="63">
        <f>'DATA SISWA'!CP82</f>
        <v>17</v>
      </c>
      <c r="CQ85" s="38">
        <f>'DATA SISWA'!CQ82</f>
        <v>64.25</v>
      </c>
      <c r="CR85" s="39">
        <f t="shared" si="16"/>
        <v>64.25</v>
      </c>
      <c r="CS85" s="161" t="str">
        <f t="shared" si="12"/>
        <v>v</v>
      </c>
      <c r="CT85" s="161" t="str">
        <f t="shared" si="13"/>
        <v>-</v>
      </c>
      <c r="CU85" s="162" t="str">
        <f t="shared" si="14"/>
        <v>Tuntas</v>
      </c>
      <c r="CX85" s="37">
        <v>68</v>
      </c>
      <c r="CY85" s="114" t="str">
        <f t="shared" si="15"/>
        <v>M. REDWAN</v>
      </c>
      <c r="CZ85" s="157" t="s">
        <v>44</v>
      </c>
      <c r="DA85" s="37" t="s">
        <v>45</v>
      </c>
      <c r="DB85" s="37" t="s">
        <v>46</v>
      </c>
      <c r="DC85" s="37" t="s">
        <v>47</v>
      </c>
    </row>
    <row r="86" spans="1:107" x14ac:dyDescent="0.25">
      <c r="A86" s="54">
        <v>68</v>
      </c>
      <c r="B86" s="110" t="str">
        <f>'DATA SISWA'!C83</f>
        <v>06-</v>
      </c>
      <c r="C86" s="77" t="str">
        <f>'DATA SISWA'!D83</f>
        <v>005-</v>
      </c>
      <c r="D86" s="77">
        <f>'DATA SISWA'!E83</f>
        <v>0</v>
      </c>
      <c r="E86" s="111">
        <f>'DATA SISWA'!F83</f>
        <v>0</v>
      </c>
      <c r="F86" s="62" t="str">
        <f>'DATA SISWA'!B83</f>
        <v>M.Fajar Nur Salam</v>
      </c>
      <c r="G86" s="119" t="str">
        <f>'DATA SISWA'!G83</f>
        <v>A</v>
      </c>
      <c r="H86" s="120">
        <f>IF(G86=$G$16,'DATA GURU'!$C$30,0)</f>
        <v>1.75</v>
      </c>
      <c r="I86" s="119" t="str">
        <f>'DATA SISWA'!I83</f>
        <v>A</v>
      </c>
      <c r="J86" s="120">
        <f>IF(I86=$I$16,'DATA GURU'!$C$30,0)</f>
        <v>0</v>
      </c>
      <c r="K86" s="119" t="str">
        <f>'DATA SISWA'!K83</f>
        <v>C</v>
      </c>
      <c r="L86" s="120">
        <f>IF(K86=$K$16,'DATA GURU'!$C$30,0)</f>
        <v>1.75</v>
      </c>
      <c r="M86" s="119" t="str">
        <f>'DATA SISWA'!M83</f>
        <v>A</v>
      </c>
      <c r="N86" s="120">
        <f>IF(M86=$M$16,'DATA GURU'!$C$30,0)</f>
        <v>1.75</v>
      </c>
      <c r="O86" s="119" t="str">
        <f>'DATA SISWA'!O83</f>
        <v>D</v>
      </c>
      <c r="P86" s="120">
        <f>IF(O86=$O$16,'DATA GURU'!$C$30,0)</f>
        <v>0</v>
      </c>
      <c r="Q86" s="119" t="str">
        <f>'DATA SISWA'!Q83</f>
        <v>A</v>
      </c>
      <c r="R86" s="120">
        <f>IF(Q86=$Q$16,'DATA GURU'!$C$30,0)</f>
        <v>1.75</v>
      </c>
      <c r="S86" s="119" t="str">
        <f>'DATA SISWA'!S83</f>
        <v>A</v>
      </c>
      <c r="T86" s="120">
        <f>IF(S86=$S$16,'DATA GURU'!$C$30,0)</f>
        <v>0</v>
      </c>
      <c r="U86" s="119" t="str">
        <f>'DATA SISWA'!U83</f>
        <v>A</v>
      </c>
      <c r="V86" s="120">
        <f>IF(U86=$U$16,'DATA GURU'!$C$30,0)</f>
        <v>0</v>
      </c>
      <c r="W86" s="119" t="str">
        <f>'DATA SISWA'!W83</f>
        <v>D</v>
      </c>
      <c r="X86" s="120">
        <f>IF(W86=$W$16,'DATA GURU'!$C$30,0)</f>
        <v>0</v>
      </c>
      <c r="Y86" s="119" t="str">
        <f>'DATA SISWA'!Y83</f>
        <v>A</v>
      </c>
      <c r="Z86" s="120">
        <f>IF(Y86=$Y$16,'DATA GURU'!$C$30,0)</f>
        <v>0</v>
      </c>
      <c r="AA86" s="119" t="str">
        <f>'DATA SISWA'!AA83</f>
        <v>E</v>
      </c>
      <c r="AB86" s="120">
        <f>IF(AA86=$AA$16,'DATA GURU'!$C$30,0)</f>
        <v>1.75</v>
      </c>
      <c r="AC86" s="178" t="str">
        <f>'DATA SISWA'!AC83</f>
        <v>B</v>
      </c>
      <c r="AD86" s="121">
        <f>IF(AC86=$AC$16,'DATA GURU'!$C$30,0)</f>
        <v>0</v>
      </c>
      <c r="AE86" s="178" t="str">
        <f>'DATA SISWA'!AE83</f>
        <v>E</v>
      </c>
      <c r="AF86" s="120">
        <f>IF(AE86=$AE$16,'DATA GURU'!$C$30,0)</f>
        <v>0</v>
      </c>
      <c r="AG86" s="178" t="str">
        <f>'DATA SISWA'!AG83</f>
        <v>A</v>
      </c>
      <c r="AH86" s="121">
        <f>IF(AG86=$AG$16,'DATA GURU'!$C$30,0)</f>
        <v>1.75</v>
      </c>
      <c r="AI86" s="178" t="str">
        <f>'DATA SISWA'!AI83</f>
        <v>D</v>
      </c>
      <c r="AJ86" s="120">
        <f>IF(AI86=$AI$16,'DATA GURU'!$C$30,0)</f>
        <v>1.75</v>
      </c>
      <c r="AK86" s="178" t="str">
        <f>'DATA SISWA'!AK83</f>
        <v>E</v>
      </c>
      <c r="AL86" s="121">
        <f>IF(AK86=$AK$16,'DATA GURU'!$C$30,0)</f>
        <v>0</v>
      </c>
      <c r="AM86" s="178" t="str">
        <f>'DATA SISWA'!AM83</f>
        <v>B</v>
      </c>
      <c r="AN86" s="120">
        <f>IF(AM86=$AM$16,'DATA GURU'!$C$30,0)</f>
        <v>1.75</v>
      </c>
      <c r="AO86" s="178" t="str">
        <f>'DATA SISWA'!AO83</f>
        <v>E</v>
      </c>
      <c r="AP86" s="121">
        <f>IF(AO86=$AO$16,'DATA GURU'!$C$30,0)</f>
        <v>1.75</v>
      </c>
      <c r="AQ86" s="178" t="str">
        <f>'DATA SISWA'!AQ83</f>
        <v>B</v>
      </c>
      <c r="AR86" s="120">
        <f>IF(AQ86=$AQ$16,'DATA GURU'!$C$30,0)</f>
        <v>1.75</v>
      </c>
      <c r="AS86" s="178" t="str">
        <f>'DATA SISWA'!AS83</f>
        <v>A</v>
      </c>
      <c r="AT86" s="121">
        <f>IF(AS86=$AS$16,'DATA GURU'!$C$30,0)</f>
        <v>0</v>
      </c>
      <c r="AU86" s="178" t="str">
        <f>'DATA SISWA'!AU83</f>
        <v>A</v>
      </c>
      <c r="AV86" s="120">
        <f>IF(AU86=$AU$16,'DATA GURU'!$C$30,0)</f>
        <v>0</v>
      </c>
      <c r="AW86" s="178" t="str">
        <f>'DATA SISWA'!AW83</f>
        <v>B</v>
      </c>
      <c r="AX86" s="121">
        <f>IF(AW86=$AW$16,'DATA GURU'!$C$30,0)</f>
        <v>1.75</v>
      </c>
      <c r="AY86" s="178" t="str">
        <f>'DATA SISWA'!AY83</f>
        <v>C</v>
      </c>
      <c r="AZ86" s="120">
        <f>IF(AY86=$AY$16,'DATA GURU'!$C$30,0)</f>
        <v>1.75</v>
      </c>
      <c r="BA86" s="178" t="str">
        <f>'DATA SISWA'!BA83</f>
        <v>C</v>
      </c>
      <c r="BB86" s="121">
        <f>IF(BA86=$BA$16,'DATA GURU'!$C$30,0)</f>
        <v>1.75</v>
      </c>
      <c r="BC86" s="178" t="str">
        <f>'DATA SISWA'!BC83</f>
        <v>B</v>
      </c>
      <c r="BD86" s="120">
        <f>IF(BC86=$BC$16,'DATA GURU'!$C$30,0)</f>
        <v>1.75</v>
      </c>
      <c r="BE86" s="178" t="str">
        <f>'DATA SISWA'!BE83</f>
        <v>C</v>
      </c>
      <c r="BF86" s="121">
        <f>IF(BE86=$BE$16,'DATA GURU'!$C$30,0)</f>
        <v>1.75</v>
      </c>
      <c r="BG86" s="178" t="str">
        <f>'DATA SISWA'!BG83</f>
        <v>A</v>
      </c>
      <c r="BH86" s="120">
        <f>IF(BG86=$BG$16,'DATA GURU'!$C$30,0)</f>
        <v>0</v>
      </c>
      <c r="BI86" s="178" t="str">
        <f>'DATA SISWA'!BI83</f>
        <v>D</v>
      </c>
      <c r="BJ86" s="121">
        <f>IF(BI86=$BI$16,'DATA GURU'!$C$30,0)</f>
        <v>0</v>
      </c>
      <c r="BK86" s="178" t="str">
        <f>'DATA SISWA'!BK83</f>
        <v>C</v>
      </c>
      <c r="BL86" s="120">
        <f>IF(BK86=$BK$16,'DATA GURU'!$C$30,0)</f>
        <v>0</v>
      </c>
      <c r="BM86" s="178" t="str">
        <f>'DATA SISWA'!BM83</f>
        <v>C</v>
      </c>
      <c r="BN86" s="121">
        <f>IF(BM86=$BM$16,'DATA GURU'!$C$30,0)</f>
        <v>1.75</v>
      </c>
      <c r="BO86" s="178" t="str">
        <f>'DATA SISWA'!BO83</f>
        <v>B</v>
      </c>
      <c r="BP86" s="120">
        <f>IF(BO86=$BO$16,'DATA GURU'!$C$30,0)</f>
        <v>1.75</v>
      </c>
      <c r="BQ86" s="178" t="str">
        <f>'DATA SISWA'!BQ83</f>
        <v>C</v>
      </c>
      <c r="BR86" s="121">
        <f>IF(BQ86=$BQ$16,'DATA GURU'!$C$30,0)</f>
        <v>0</v>
      </c>
      <c r="BS86" s="178" t="str">
        <f>'DATA SISWA'!BS83</f>
        <v>E</v>
      </c>
      <c r="BT86" s="120">
        <f>IF(BS86=$BS$16,'DATA GURU'!$C$30,0)</f>
        <v>1.75</v>
      </c>
      <c r="BU86" s="178" t="str">
        <f>'DATA SISWA'!BU83</f>
        <v>A</v>
      </c>
      <c r="BV86" s="121">
        <f>IF(BU86=$BU$16,'DATA GURU'!$C$30,0)</f>
        <v>0</v>
      </c>
      <c r="BW86" s="178" t="str">
        <f>'DATA SISWA'!BW83</f>
        <v>D</v>
      </c>
      <c r="BX86" s="120">
        <f>IF(BW86=$BW$16,'DATA GURU'!$C$30,0)</f>
        <v>1.75</v>
      </c>
      <c r="BY86" s="178" t="str">
        <f>'DATA SISWA'!BY83</f>
        <v>B</v>
      </c>
      <c r="BZ86" s="121">
        <f>IF(BY86=$BY$16,'DATA GURU'!$C$30,0)</f>
        <v>0</v>
      </c>
      <c r="CA86" s="178" t="str">
        <f>'DATA SISWA'!CA83</f>
        <v>B</v>
      </c>
      <c r="CB86" s="120">
        <f>IF(CA86=$CA$16,'DATA GURU'!$C$30,0)</f>
        <v>0</v>
      </c>
      <c r="CC86" s="178" t="str">
        <f>'DATA SISWA'!CC83</f>
        <v>C</v>
      </c>
      <c r="CD86" s="121">
        <f>IF(CC86=$CC$16,'DATA GURU'!$C$30,0)</f>
        <v>0</v>
      </c>
      <c r="CE86" s="178" t="str">
        <f>'DATA SISWA'!CE83</f>
        <v>B</v>
      </c>
      <c r="CF86" s="120">
        <f>IF(CE86=$CE$16,'DATA GURU'!$C$30,0)</f>
        <v>1.75</v>
      </c>
      <c r="CG86" s="178" t="str">
        <f>'DATA SISWA'!CG83</f>
        <v>A</v>
      </c>
      <c r="CH86" s="121">
        <f>IF(CG86=$CG$16,'DATA GURU'!$C$30,0)</f>
        <v>0</v>
      </c>
      <c r="CI86" s="52">
        <f>'DATA SISWA'!CI83</f>
        <v>4</v>
      </c>
      <c r="CJ86" s="52">
        <f>'DATA SISWA'!CJ83</f>
        <v>8</v>
      </c>
      <c r="CK86" s="52">
        <f>'DATA SISWA'!CK83</f>
        <v>5</v>
      </c>
      <c r="CL86" s="52">
        <f>'DATA SISWA'!CL83</f>
        <v>3</v>
      </c>
      <c r="CM86" s="52">
        <f>'DATA SISWA'!CM83</f>
        <v>5</v>
      </c>
      <c r="CN86" s="63">
        <f>'DATA SISWA'!CN83</f>
        <v>20</v>
      </c>
      <c r="CO86" s="63">
        <f>'DATA SISWA'!CO83</f>
        <v>20</v>
      </c>
      <c r="CP86" s="63">
        <f>'DATA SISWA'!CP83</f>
        <v>25</v>
      </c>
      <c r="CQ86" s="38">
        <f>'DATA SISWA'!CQ83</f>
        <v>60</v>
      </c>
      <c r="CR86" s="39">
        <f t="shared" si="16"/>
        <v>60</v>
      </c>
      <c r="CS86" s="161" t="str">
        <f t="shared" si="12"/>
        <v>v</v>
      </c>
      <c r="CT86" s="161" t="str">
        <f t="shared" si="13"/>
        <v>-</v>
      </c>
      <c r="CU86" s="162" t="str">
        <f t="shared" si="14"/>
        <v>Tuntas</v>
      </c>
      <c r="CX86" s="37">
        <v>69</v>
      </c>
      <c r="CY86" s="114" t="str">
        <f t="shared" si="15"/>
        <v>M. REZA FAUZIL AZIM</v>
      </c>
      <c r="CZ86" s="157" t="s">
        <v>44</v>
      </c>
      <c r="DA86" s="37" t="s">
        <v>45</v>
      </c>
      <c r="DB86" s="37" t="s">
        <v>46</v>
      </c>
      <c r="DC86" s="37" t="s">
        <v>47</v>
      </c>
    </row>
    <row r="87" spans="1:107" x14ac:dyDescent="0.25">
      <c r="A87" s="53">
        <v>69</v>
      </c>
      <c r="B87" s="110" t="str">
        <f>'DATA SISWA'!C84</f>
        <v>06-</v>
      </c>
      <c r="C87" s="77" t="str">
        <f>'DATA SISWA'!D84</f>
        <v>005-</v>
      </c>
      <c r="D87" s="77">
        <f>'DATA SISWA'!E84</f>
        <v>0</v>
      </c>
      <c r="E87" s="111">
        <f>'DATA SISWA'!F84</f>
        <v>0</v>
      </c>
      <c r="F87" s="62" t="str">
        <f>'DATA SISWA'!B84</f>
        <v>MELIANA</v>
      </c>
      <c r="G87" s="119" t="str">
        <f>'DATA SISWA'!G84</f>
        <v>B</v>
      </c>
      <c r="H87" s="120">
        <f>IF(G87=$G$16,'DATA GURU'!$C$30,0)</f>
        <v>0</v>
      </c>
      <c r="I87" s="119" t="str">
        <f>'DATA SISWA'!I84</f>
        <v>E</v>
      </c>
      <c r="J87" s="120">
        <f>IF(I87=$I$16,'DATA GURU'!$C$30,0)</f>
        <v>1.75</v>
      </c>
      <c r="K87" s="119" t="str">
        <f>'DATA SISWA'!K84</f>
        <v>E</v>
      </c>
      <c r="L87" s="120">
        <f>IF(K87=$K$16,'DATA GURU'!$C$30,0)</f>
        <v>0</v>
      </c>
      <c r="M87" s="119" t="str">
        <f>'DATA SISWA'!M84</f>
        <v>B</v>
      </c>
      <c r="N87" s="120">
        <f>IF(M87=$M$16,'DATA GURU'!$C$30,0)</f>
        <v>0</v>
      </c>
      <c r="O87" s="119" t="str">
        <f>'DATA SISWA'!O84</f>
        <v>C</v>
      </c>
      <c r="P87" s="120">
        <f>IF(O87=$O$16,'DATA GURU'!$C$30,0)</f>
        <v>0</v>
      </c>
      <c r="Q87" s="119" t="str">
        <f>'DATA SISWA'!Q84</f>
        <v>A</v>
      </c>
      <c r="R87" s="120">
        <f>IF(Q87=$Q$16,'DATA GURU'!$C$30,0)</f>
        <v>1.75</v>
      </c>
      <c r="S87" s="119" t="str">
        <f>'DATA SISWA'!S84</f>
        <v>C</v>
      </c>
      <c r="T87" s="120">
        <f>IF(S87=$S$16,'DATA GURU'!$C$30,0)</f>
        <v>0</v>
      </c>
      <c r="U87" s="119" t="str">
        <f>'DATA SISWA'!U84</f>
        <v>A</v>
      </c>
      <c r="V87" s="120">
        <f>IF(U87=$U$16,'DATA GURU'!$C$30,0)</f>
        <v>0</v>
      </c>
      <c r="W87" s="119" t="str">
        <f>'DATA SISWA'!W84</f>
        <v>C</v>
      </c>
      <c r="X87" s="120">
        <f>IF(W87=$W$16,'DATA GURU'!$C$30,0)</f>
        <v>0</v>
      </c>
      <c r="Y87" s="119" t="str">
        <f>'DATA SISWA'!Y84</f>
        <v>B</v>
      </c>
      <c r="Z87" s="120">
        <f>IF(Y87=$Y$16,'DATA GURU'!$C$30,0)</f>
        <v>0</v>
      </c>
      <c r="AA87" s="119" t="str">
        <f>'DATA SISWA'!AA84</f>
        <v>E</v>
      </c>
      <c r="AB87" s="120">
        <f>IF(AA87=$AA$16,'DATA GURU'!$C$30,0)</f>
        <v>1.75</v>
      </c>
      <c r="AC87" s="178" t="str">
        <f>'DATA SISWA'!AC84</f>
        <v>A</v>
      </c>
      <c r="AD87" s="121">
        <f>IF(AC87=$AC$16,'DATA GURU'!$C$30,0)</f>
        <v>1.75</v>
      </c>
      <c r="AE87" s="178" t="str">
        <f>'DATA SISWA'!AE84</f>
        <v>B</v>
      </c>
      <c r="AF87" s="120">
        <f>IF(AE87=$AE$16,'DATA GURU'!$C$30,0)</f>
        <v>1.75</v>
      </c>
      <c r="AG87" s="178" t="str">
        <f>'DATA SISWA'!AG84</f>
        <v>A</v>
      </c>
      <c r="AH87" s="121">
        <f>IF(AG87=$AG$16,'DATA GURU'!$C$30,0)</f>
        <v>1.75</v>
      </c>
      <c r="AI87" s="178" t="str">
        <f>'DATA SISWA'!AI84</f>
        <v>D</v>
      </c>
      <c r="AJ87" s="120">
        <f>IF(AI87=$AI$16,'DATA GURU'!$C$30,0)</f>
        <v>1.75</v>
      </c>
      <c r="AK87" s="178" t="str">
        <f>'DATA SISWA'!AK84</f>
        <v>C</v>
      </c>
      <c r="AL87" s="121">
        <f>IF(AK87=$AK$16,'DATA GURU'!$C$30,0)</f>
        <v>1.75</v>
      </c>
      <c r="AM87" s="178" t="str">
        <f>'DATA SISWA'!AM84</f>
        <v>B</v>
      </c>
      <c r="AN87" s="120">
        <f>IF(AM87=$AM$16,'DATA GURU'!$C$30,0)</f>
        <v>1.75</v>
      </c>
      <c r="AO87" s="178" t="str">
        <f>'DATA SISWA'!AO84</f>
        <v>B</v>
      </c>
      <c r="AP87" s="121">
        <f>IF(AO87=$AO$16,'DATA GURU'!$C$30,0)</f>
        <v>0</v>
      </c>
      <c r="AQ87" s="178" t="str">
        <f>'DATA SISWA'!AQ84</f>
        <v>B</v>
      </c>
      <c r="AR87" s="120">
        <f>IF(AQ87=$AQ$16,'DATA GURU'!$C$30,0)</f>
        <v>1.75</v>
      </c>
      <c r="AS87" s="178" t="str">
        <f>'DATA SISWA'!AS84</f>
        <v>D</v>
      </c>
      <c r="AT87" s="121">
        <f>IF(AS87=$AS$16,'DATA GURU'!$C$30,0)</f>
        <v>0</v>
      </c>
      <c r="AU87" s="178" t="str">
        <f>'DATA SISWA'!AU84</f>
        <v>D</v>
      </c>
      <c r="AV87" s="120">
        <f>IF(AU87=$AU$16,'DATA GURU'!$C$30,0)</f>
        <v>0</v>
      </c>
      <c r="AW87" s="178" t="str">
        <f>'DATA SISWA'!AW84</f>
        <v>B</v>
      </c>
      <c r="AX87" s="121">
        <f>IF(AW87=$AW$16,'DATA GURU'!$C$30,0)</f>
        <v>1.75</v>
      </c>
      <c r="AY87" s="178" t="str">
        <f>'DATA SISWA'!AY84</f>
        <v>C</v>
      </c>
      <c r="AZ87" s="120">
        <f>IF(AY87=$AY$16,'DATA GURU'!$C$30,0)</f>
        <v>1.75</v>
      </c>
      <c r="BA87" s="178" t="str">
        <f>'DATA SISWA'!BA84</f>
        <v>C</v>
      </c>
      <c r="BB87" s="121">
        <f>IF(BA87=$BA$16,'DATA GURU'!$C$30,0)</f>
        <v>1.75</v>
      </c>
      <c r="BC87" s="178" t="str">
        <f>'DATA SISWA'!BC84</f>
        <v>A</v>
      </c>
      <c r="BD87" s="120">
        <f>IF(BC87=$BC$16,'DATA GURU'!$C$30,0)</f>
        <v>0</v>
      </c>
      <c r="BE87" s="178" t="str">
        <f>'DATA SISWA'!BE84</f>
        <v>C</v>
      </c>
      <c r="BF87" s="121">
        <f>IF(BE87=$BE$16,'DATA GURU'!$C$30,0)</f>
        <v>1.75</v>
      </c>
      <c r="BG87" s="178" t="str">
        <f>'DATA SISWA'!BG84</f>
        <v>B</v>
      </c>
      <c r="BH87" s="120">
        <f>IF(BG87=$BG$16,'DATA GURU'!$C$30,0)</f>
        <v>0</v>
      </c>
      <c r="BI87" s="178" t="str">
        <f>'DATA SISWA'!BI84</f>
        <v>B</v>
      </c>
      <c r="BJ87" s="121">
        <f>IF(BI87=$BI$16,'DATA GURU'!$C$30,0)</f>
        <v>0</v>
      </c>
      <c r="BK87" s="178" t="str">
        <f>'DATA SISWA'!BK84</f>
        <v>D</v>
      </c>
      <c r="BL87" s="120">
        <f>IF(BK87=$BK$16,'DATA GURU'!$C$30,0)</f>
        <v>0</v>
      </c>
      <c r="BM87" s="178" t="str">
        <f>'DATA SISWA'!BM84</f>
        <v>C</v>
      </c>
      <c r="BN87" s="121">
        <f>IF(BM87=$BM$16,'DATA GURU'!$C$30,0)</f>
        <v>1.75</v>
      </c>
      <c r="BO87" s="178" t="str">
        <f>'DATA SISWA'!BO84</f>
        <v>B</v>
      </c>
      <c r="BP87" s="120">
        <f>IF(BO87=$BO$16,'DATA GURU'!$C$30,0)</f>
        <v>1.75</v>
      </c>
      <c r="BQ87" s="178" t="str">
        <f>'DATA SISWA'!BQ84</f>
        <v>B</v>
      </c>
      <c r="BR87" s="121">
        <f>IF(BQ87=$BQ$16,'DATA GURU'!$C$30,0)</f>
        <v>0</v>
      </c>
      <c r="BS87" s="178" t="str">
        <f>'DATA SISWA'!BS84</f>
        <v>E</v>
      </c>
      <c r="BT87" s="120">
        <f>IF(BS87=$BS$16,'DATA GURU'!$C$30,0)</f>
        <v>1.75</v>
      </c>
      <c r="BU87" s="178" t="str">
        <f>'DATA SISWA'!BU84</f>
        <v>D</v>
      </c>
      <c r="BV87" s="121">
        <f>IF(BU87=$BU$16,'DATA GURU'!$C$30,0)</f>
        <v>0</v>
      </c>
      <c r="BW87" s="178" t="str">
        <f>'DATA SISWA'!BW84</f>
        <v>A</v>
      </c>
      <c r="BX87" s="120">
        <f>IF(BW87=$BW$16,'DATA GURU'!$C$30,0)</f>
        <v>0</v>
      </c>
      <c r="BY87" s="178" t="str">
        <f>'DATA SISWA'!BY84</f>
        <v>A</v>
      </c>
      <c r="BZ87" s="121">
        <f>IF(BY87=$BY$16,'DATA GURU'!$C$30,0)</f>
        <v>1.75</v>
      </c>
      <c r="CA87" s="178" t="str">
        <f>'DATA SISWA'!CA84</f>
        <v>A</v>
      </c>
      <c r="CB87" s="120">
        <f>IF(CA87=$CA$16,'DATA GURU'!$C$30,0)</f>
        <v>0</v>
      </c>
      <c r="CC87" s="178" t="str">
        <f>'DATA SISWA'!CC84</f>
        <v>C</v>
      </c>
      <c r="CD87" s="121">
        <f>IF(CC87=$CC$16,'DATA GURU'!$C$30,0)</f>
        <v>0</v>
      </c>
      <c r="CE87" s="178" t="str">
        <f>'DATA SISWA'!CE84</f>
        <v>B</v>
      </c>
      <c r="CF87" s="120">
        <f>IF(CE87=$CE$16,'DATA GURU'!$C$30,0)</f>
        <v>1.75</v>
      </c>
      <c r="CG87" s="178" t="str">
        <f>'DATA SISWA'!CG84</f>
        <v>C</v>
      </c>
      <c r="CH87" s="121">
        <f>IF(CG87=$CG$16,'DATA GURU'!$C$30,0)</f>
        <v>0</v>
      </c>
      <c r="CI87" s="52">
        <f>'DATA SISWA'!CI84</f>
        <v>4</v>
      </c>
      <c r="CJ87" s="52">
        <f>'DATA SISWA'!CJ84</f>
        <v>8</v>
      </c>
      <c r="CK87" s="52">
        <f>'DATA SISWA'!CK84</f>
        <v>3</v>
      </c>
      <c r="CL87" s="52">
        <f>'DATA SISWA'!CL84</f>
        <v>1</v>
      </c>
      <c r="CM87" s="52">
        <f>'DATA SISWA'!CM84</f>
        <v>5</v>
      </c>
      <c r="CN87" s="63">
        <f>'DATA SISWA'!CN84</f>
        <v>19</v>
      </c>
      <c r="CO87" s="63">
        <f>'DATA SISWA'!CO84</f>
        <v>21</v>
      </c>
      <c r="CP87" s="63">
        <f>'DATA SISWA'!CP84</f>
        <v>21</v>
      </c>
      <c r="CQ87" s="38">
        <f>'DATA SISWA'!CQ84</f>
        <v>54.25</v>
      </c>
      <c r="CR87" s="39">
        <f t="shared" si="16"/>
        <v>54.25</v>
      </c>
      <c r="CS87" s="161" t="str">
        <f t="shared" si="12"/>
        <v>-</v>
      </c>
      <c r="CT87" s="161" t="str">
        <f t="shared" si="13"/>
        <v>v</v>
      </c>
      <c r="CU87" s="162" t="str">
        <f t="shared" si="14"/>
        <v>Remedial</v>
      </c>
      <c r="CX87" s="37">
        <v>70</v>
      </c>
      <c r="CY87" s="114" t="str">
        <f t="shared" si="15"/>
        <v>MUHAMMAD EFENDI</v>
      </c>
      <c r="CZ87" s="157" t="s">
        <v>44</v>
      </c>
      <c r="DA87" s="37" t="s">
        <v>45</v>
      </c>
      <c r="DB87" s="37" t="s">
        <v>46</v>
      </c>
      <c r="DC87" s="37" t="s">
        <v>47</v>
      </c>
    </row>
    <row r="88" spans="1:107" x14ac:dyDescent="0.25">
      <c r="A88" s="54">
        <v>70</v>
      </c>
      <c r="B88" s="110" t="str">
        <f>'DATA SISWA'!C85</f>
        <v>06-</v>
      </c>
      <c r="C88" s="77" t="str">
        <f>'DATA SISWA'!D85</f>
        <v>005-</v>
      </c>
      <c r="D88" s="77">
        <f>'DATA SISWA'!E85</f>
        <v>0</v>
      </c>
      <c r="E88" s="111">
        <f>'DATA SISWA'!F85</f>
        <v>0</v>
      </c>
      <c r="F88" s="62" t="str">
        <f>'DATA SISWA'!B85</f>
        <v>MUHAMMAD AKBAR</v>
      </c>
      <c r="G88" s="119" t="str">
        <f>'DATA SISWA'!G85</f>
        <v>A</v>
      </c>
      <c r="H88" s="120">
        <f>IF(G88=$G$16,'DATA GURU'!$C$30,0)</f>
        <v>1.75</v>
      </c>
      <c r="I88" s="119" t="str">
        <f>'DATA SISWA'!I85</f>
        <v>C</v>
      </c>
      <c r="J88" s="120">
        <f>IF(I88=$I$16,'DATA GURU'!$C$30,0)</f>
        <v>0</v>
      </c>
      <c r="K88" s="119" t="str">
        <f>'DATA SISWA'!K85</f>
        <v>E</v>
      </c>
      <c r="L88" s="120">
        <f>IF(K88=$K$16,'DATA GURU'!$C$30,0)</f>
        <v>0</v>
      </c>
      <c r="M88" s="119" t="str">
        <f>'DATA SISWA'!M85</f>
        <v>C</v>
      </c>
      <c r="N88" s="120">
        <f>IF(M88=$M$16,'DATA GURU'!$C$30,0)</f>
        <v>0</v>
      </c>
      <c r="O88" s="119" t="str">
        <f>'DATA SISWA'!O85</f>
        <v>A</v>
      </c>
      <c r="P88" s="120">
        <f>IF(O88=$O$16,'DATA GURU'!$C$30,0)</f>
        <v>0</v>
      </c>
      <c r="Q88" s="119" t="str">
        <f>'DATA SISWA'!Q85</f>
        <v>A</v>
      </c>
      <c r="R88" s="120">
        <f>IF(Q88=$Q$16,'DATA GURU'!$C$30,0)</f>
        <v>1.75</v>
      </c>
      <c r="S88" s="119" t="str">
        <f>'DATA SISWA'!S85</f>
        <v>D</v>
      </c>
      <c r="T88" s="120">
        <f>IF(S88=$S$16,'DATA GURU'!$C$30,0)</f>
        <v>1.75</v>
      </c>
      <c r="U88" s="119" t="str">
        <f>'DATA SISWA'!U85</f>
        <v>D</v>
      </c>
      <c r="V88" s="120">
        <f>IF(U88=$U$16,'DATA GURU'!$C$30,0)</f>
        <v>1.75</v>
      </c>
      <c r="W88" s="119" t="str">
        <f>'DATA SISWA'!W85</f>
        <v>A</v>
      </c>
      <c r="X88" s="120">
        <f>IF(W88=$W$16,'DATA GURU'!$C$30,0)</f>
        <v>0</v>
      </c>
      <c r="Y88" s="119" t="str">
        <f>'DATA SISWA'!Y85</f>
        <v>E</v>
      </c>
      <c r="Z88" s="120">
        <f>IF(Y88=$Y$16,'DATA GURU'!$C$30,0)</f>
        <v>0</v>
      </c>
      <c r="AA88" s="119" t="str">
        <f>'DATA SISWA'!AA85</f>
        <v>D</v>
      </c>
      <c r="AB88" s="120">
        <f>IF(AA88=$AA$16,'DATA GURU'!$C$30,0)</f>
        <v>0</v>
      </c>
      <c r="AC88" s="178" t="str">
        <f>'DATA SISWA'!AC85</f>
        <v>A</v>
      </c>
      <c r="AD88" s="121">
        <f>IF(AC88=$AC$16,'DATA GURU'!$C$30,0)</f>
        <v>1.75</v>
      </c>
      <c r="AE88" s="178" t="str">
        <f>'DATA SISWA'!AE85</f>
        <v>E</v>
      </c>
      <c r="AF88" s="120">
        <f>IF(AE88=$AE$16,'DATA GURU'!$C$30,0)</f>
        <v>0</v>
      </c>
      <c r="AG88" s="178" t="str">
        <f>'DATA SISWA'!AG85</f>
        <v>A</v>
      </c>
      <c r="AH88" s="121">
        <f>IF(AG88=$AG$16,'DATA GURU'!$C$30,0)</f>
        <v>1.75</v>
      </c>
      <c r="AI88" s="178" t="str">
        <f>'DATA SISWA'!AI85</f>
        <v>D</v>
      </c>
      <c r="AJ88" s="120">
        <f>IF(AI88=$AI$16,'DATA GURU'!$C$30,0)</f>
        <v>1.75</v>
      </c>
      <c r="AK88" s="178" t="str">
        <f>'DATA SISWA'!AK85</f>
        <v>C</v>
      </c>
      <c r="AL88" s="121">
        <f>IF(AK88=$AK$16,'DATA GURU'!$C$30,0)</f>
        <v>1.75</v>
      </c>
      <c r="AM88" s="178" t="str">
        <f>'DATA SISWA'!AM85</f>
        <v>E</v>
      </c>
      <c r="AN88" s="120">
        <f>IF(AM88=$AM$16,'DATA GURU'!$C$30,0)</f>
        <v>0</v>
      </c>
      <c r="AO88" s="178" t="str">
        <f>'DATA SISWA'!AO85</f>
        <v>A</v>
      </c>
      <c r="AP88" s="121">
        <f>IF(AO88=$AO$16,'DATA GURU'!$C$30,0)</f>
        <v>0</v>
      </c>
      <c r="AQ88" s="178" t="str">
        <f>'DATA SISWA'!AQ85</f>
        <v>B</v>
      </c>
      <c r="AR88" s="120">
        <f>IF(AQ88=$AQ$16,'DATA GURU'!$C$30,0)</f>
        <v>1.75</v>
      </c>
      <c r="AS88" s="178" t="str">
        <f>'DATA SISWA'!AS85</f>
        <v>D</v>
      </c>
      <c r="AT88" s="121">
        <f>IF(AS88=$AS$16,'DATA GURU'!$C$30,0)</f>
        <v>0</v>
      </c>
      <c r="AU88" s="178" t="str">
        <f>'DATA SISWA'!AU85</f>
        <v>C</v>
      </c>
      <c r="AV88" s="120">
        <f>IF(AU88=$AU$16,'DATA GURU'!$C$30,0)</f>
        <v>0</v>
      </c>
      <c r="AW88" s="178" t="str">
        <f>'DATA SISWA'!AW85</f>
        <v>D</v>
      </c>
      <c r="AX88" s="121">
        <f>IF(AW88=$AW$16,'DATA GURU'!$C$30,0)</f>
        <v>0</v>
      </c>
      <c r="AY88" s="178" t="str">
        <f>'DATA SISWA'!AY85</f>
        <v>C</v>
      </c>
      <c r="AZ88" s="120">
        <f>IF(AY88=$AY$16,'DATA GURU'!$C$30,0)</f>
        <v>1.75</v>
      </c>
      <c r="BA88" s="178" t="str">
        <f>'DATA SISWA'!BA85</f>
        <v>A</v>
      </c>
      <c r="BB88" s="121">
        <f>IF(BA88=$BA$16,'DATA GURU'!$C$30,0)</f>
        <v>0</v>
      </c>
      <c r="BC88" s="178" t="str">
        <f>'DATA SISWA'!BC85</f>
        <v>B</v>
      </c>
      <c r="BD88" s="120">
        <f>IF(BC88=$BC$16,'DATA GURU'!$C$30,0)</f>
        <v>1.75</v>
      </c>
      <c r="BE88" s="178" t="str">
        <f>'DATA SISWA'!BE85</f>
        <v>D</v>
      </c>
      <c r="BF88" s="121">
        <f>IF(BE88=$BE$16,'DATA GURU'!$C$30,0)</f>
        <v>0</v>
      </c>
      <c r="BG88" s="178" t="str">
        <f>'DATA SISWA'!BG85</f>
        <v>D</v>
      </c>
      <c r="BH88" s="120">
        <f>IF(BG88=$BG$16,'DATA GURU'!$C$30,0)</f>
        <v>1.75</v>
      </c>
      <c r="BI88" s="178" t="str">
        <f>'DATA SISWA'!BI85</f>
        <v>B</v>
      </c>
      <c r="BJ88" s="121">
        <f>IF(BI88=$BI$16,'DATA GURU'!$C$30,0)</f>
        <v>0</v>
      </c>
      <c r="BK88" s="178" t="str">
        <f>'DATA SISWA'!BK85</f>
        <v>D</v>
      </c>
      <c r="BL88" s="120">
        <f>IF(BK88=$BK$16,'DATA GURU'!$C$30,0)</f>
        <v>0</v>
      </c>
      <c r="BM88" s="178" t="str">
        <f>'DATA SISWA'!BM85</f>
        <v>E</v>
      </c>
      <c r="BN88" s="121">
        <f>IF(BM88=$BM$16,'DATA GURU'!$C$30,0)</f>
        <v>0</v>
      </c>
      <c r="BO88" s="178" t="str">
        <f>'DATA SISWA'!BO85</f>
        <v>B</v>
      </c>
      <c r="BP88" s="120">
        <f>IF(BO88=$BO$16,'DATA GURU'!$C$30,0)</f>
        <v>1.75</v>
      </c>
      <c r="BQ88" s="178" t="str">
        <f>'DATA SISWA'!BQ85</f>
        <v>A</v>
      </c>
      <c r="BR88" s="121">
        <f>IF(BQ88=$BQ$16,'DATA GURU'!$C$30,0)</f>
        <v>0</v>
      </c>
      <c r="BS88" s="178" t="str">
        <f>'DATA SISWA'!BS85</f>
        <v>C</v>
      </c>
      <c r="BT88" s="120">
        <f>IF(BS88=$BS$16,'DATA GURU'!$C$30,0)</f>
        <v>0</v>
      </c>
      <c r="BU88" s="178" t="str">
        <f>'DATA SISWA'!BU85</f>
        <v>B</v>
      </c>
      <c r="BV88" s="121">
        <f>IF(BU88=$BU$16,'DATA GURU'!$C$30,0)</f>
        <v>1.75</v>
      </c>
      <c r="BW88" s="178" t="str">
        <f>'DATA SISWA'!BW85</f>
        <v>A</v>
      </c>
      <c r="BX88" s="120">
        <f>IF(BW88=$BW$16,'DATA GURU'!$C$30,0)</f>
        <v>0</v>
      </c>
      <c r="BY88" s="178" t="str">
        <f>'DATA SISWA'!BY85</f>
        <v>A</v>
      </c>
      <c r="BZ88" s="121">
        <f>IF(BY88=$BY$16,'DATA GURU'!$C$30,0)</f>
        <v>1.75</v>
      </c>
      <c r="CA88" s="178" t="str">
        <f>'DATA SISWA'!CA85</f>
        <v>B</v>
      </c>
      <c r="CB88" s="120">
        <f>IF(CA88=$CA$16,'DATA GURU'!$C$30,0)</f>
        <v>0</v>
      </c>
      <c r="CC88" s="178" t="str">
        <f>'DATA SISWA'!CC85</f>
        <v>C</v>
      </c>
      <c r="CD88" s="121">
        <f>IF(CC88=$CC$16,'DATA GURU'!$C$30,0)</f>
        <v>0</v>
      </c>
      <c r="CE88" s="178" t="str">
        <f>'DATA SISWA'!CE85</f>
        <v>B</v>
      </c>
      <c r="CF88" s="120">
        <f>IF(CE88=$CE$16,'DATA GURU'!$C$30,0)</f>
        <v>1.75</v>
      </c>
      <c r="CG88" s="178" t="str">
        <f>'DATA SISWA'!CG85</f>
        <v>A</v>
      </c>
      <c r="CH88" s="121">
        <f>IF(CG88=$CG$16,'DATA GURU'!$C$30,0)</f>
        <v>0</v>
      </c>
      <c r="CI88" s="52">
        <f>'DATA SISWA'!CI85</f>
        <v>0</v>
      </c>
      <c r="CJ88" s="52">
        <f>'DATA SISWA'!CJ85</f>
        <v>3</v>
      </c>
      <c r="CK88" s="52">
        <f>'DATA SISWA'!CK85</f>
        <v>5</v>
      </c>
      <c r="CL88" s="52">
        <f>'DATA SISWA'!CL85</f>
        <v>3</v>
      </c>
      <c r="CM88" s="52">
        <f>'DATA SISWA'!CM85</f>
        <v>4</v>
      </c>
      <c r="CN88" s="63">
        <f>'DATA SISWA'!CN85</f>
        <v>16</v>
      </c>
      <c r="CO88" s="63">
        <f>'DATA SISWA'!CO85</f>
        <v>24</v>
      </c>
      <c r="CP88" s="63">
        <f>'DATA SISWA'!CP85</f>
        <v>15</v>
      </c>
      <c r="CQ88" s="38">
        <f>'DATA SISWA'!CQ85</f>
        <v>43</v>
      </c>
      <c r="CR88" s="39">
        <f t="shared" si="16"/>
        <v>43</v>
      </c>
      <c r="CS88" s="161" t="str">
        <f t="shared" si="12"/>
        <v>-</v>
      </c>
      <c r="CT88" s="161" t="str">
        <f t="shared" si="13"/>
        <v>v</v>
      </c>
      <c r="CU88" s="162" t="str">
        <f t="shared" si="14"/>
        <v>Remedial</v>
      </c>
      <c r="CX88" s="37">
        <v>71</v>
      </c>
      <c r="CY88" s="114" t="str">
        <f t="shared" si="15"/>
        <v>NUR FITRIYANI</v>
      </c>
      <c r="CZ88" s="157" t="s">
        <v>44</v>
      </c>
      <c r="DA88" s="37" t="s">
        <v>45</v>
      </c>
      <c r="DB88" s="37" t="s">
        <v>46</v>
      </c>
      <c r="DC88" s="37" t="s">
        <v>47</v>
      </c>
    </row>
    <row r="89" spans="1:107" x14ac:dyDescent="0.25">
      <c r="A89" s="53">
        <v>71</v>
      </c>
      <c r="B89" s="110" t="str">
        <f>'DATA SISWA'!C86</f>
        <v>06-</v>
      </c>
      <c r="C89" s="77" t="str">
        <f>'DATA SISWA'!D86</f>
        <v>005-</v>
      </c>
      <c r="D89" s="77">
        <f>'DATA SISWA'!E86</f>
        <v>0</v>
      </c>
      <c r="E89" s="111">
        <f>'DATA SISWA'!F86</f>
        <v>0</v>
      </c>
      <c r="F89" s="62" t="str">
        <f>'DATA SISWA'!B86</f>
        <v>MUHAMMAD SYARIFULLAH</v>
      </c>
      <c r="G89" s="119" t="str">
        <f>'DATA SISWA'!G86</f>
        <v>A</v>
      </c>
      <c r="H89" s="120">
        <f>IF(G89=$G$16,'DATA GURU'!$C$30,0)</f>
        <v>1.75</v>
      </c>
      <c r="I89" s="119" t="str">
        <f>'DATA SISWA'!I86</f>
        <v>A</v>
      </c>
      <c r="J89" s="120">
        <f>IF(I89=$I$16,'DATA GURU'!$C$30,0)</f>
        <v>0</v>
      </c>
      <c r="K89" s="119" t="str">
        <f>'DATA SISWA'!K86</f>
        <v>E</v>
      </c>
      <c r="L89" s="120">
        <f>IF(K89=$K$16,'DATA GURU'!$C$30,0)</f>
        <v>0</v>
      </c>
      <c r="M89" s="119" t="str">
        <f>'DATA SISWA'!M86</f>
        <v>A</v>
      </c>
      <c r="N89" s="120">
        <f>IF(M89=$M$16,'DATA GURU'!$C$30,0)</f>
        <v>1.75</v>
      </c>
      <c r="O89" s="119" t="str">
        <f>'DATA SISWA'!O86</f>
        <v>E</v>
      </c>
      <c r="P89" s="120">
        <f>IF(O89=$O$16,'DATA GURU'!$C$30,0)</f>
        <v>0</v>
      </c>
      <c r="Q89" s="119" t="str">
        <f>'DATA SISWA'!Q86</f>
        <v>B</v>
      </c>
      <c r="R89" s="120">
        <f>IF(Q89=$Q$16,'DATA GURU'!$C$30,0)</f>
        <v>0</v>
      </c>
      <c r="S89" s="119" t="str">
        <f>'DATA SISWA'!S86</f>
        <v>B</v>
      </c>
      <c r="T89" s="120">
        <f>IF(S89=$S$16,'DATA GURU'!$C$30,0)</f>
        <v>0</v>
      </c>
      <c r="U89" s="119" t="str">
        <f>'DATA SISWA'!U86</f>
        <v>A</v>
      </c>
      <c r="V89" s="120">
        <f>IF(U89=$U$16,'DATA GURU'!$C$30,0)</f>
        <v>0</v>
      </c>
      <c r="W89" s="119" t="str">
        <f>'DATA SISWA'!W86</f>
        <v>C</v>
      </c>
      <c r="X89" s="120">
        <f>IF(W89=$W$16,'DATA GURU'!$C$30,0)</f>
        <v>0</v>
      </c>
      <c r="Y89" s="119" t="str">
        <f>'DATA SISWA'!Y86</f>
        <v>E</v>
      </c>
      <c r="Z89" s="120">
        <f>IF(Y89=$Y$16,'DATA GURU'!$C$30,0)</f>
        <v>0</v>
      </c>
      <c r="AA89" s="119" t="str">
        <f>'DATA SISWA'!AA86</f>
        <v>E</v>
      </c>
      <c r="AB89" s="120">
        <f>IF(AA89=$AA$16,'DATA GURU'!$C$30,0)</f>
        <v>1.75</v>
      </c>
      <c r="AC89" s="178" t="str">
        <f>'DATA SISWA'!AC86</f>
        <v>A</v>
      </c>
      <c r="AD89" s="121">
        <f>IF(AC89=$AC$16,'DATA GURU'!$C$30,0)</f>
        <v>1.75</v>
      </c>
      <c r="AE89" s="178" t="str">
        <f>'DATA SISWA'!AE86</f>
        <v>B</v>
      </c>
      <c r="AF89" s="120">
        <f>IF(AE89=$AE$16,'DATA GURU'!$C$30,0)</f>
        <v>1.75</v>
      </c>
      <c r="AG89" s="178" t="str">
        <f>'DATA SISWA'!AG86</f>
        <v>A</v>
      </c>
      <c r="AH89" s="121">
        <f>IF(AG89=$AG$16,'DATA GURU'!$C$30,0)</f>
        <v>1.75</v>
      </c>
      <c r="AI89" s="178" t="str">
        <f>'DATA SISWA'!AI86</f>
        <v>D</v>
      </c>
      <c r="AJ89" s="120">
        <f>IF(AI89=$AI$16,'DATA GURU'!$C$30,0)</f>
        <v>1.75</v>
      </c>
      <c r="AK89" s="178" t="str">
        <f>'DATA SISWA'!AK86</f>
        <v>C</v>
      </c>
      <c r="AL89" s="121">
        <f>IF(AK89=$AK$16,'DATA GURU'!$C$30,0)</f>
        <v>1.75</v>
      </c>
      <c r="AM89" s="178" t="str">
        <f>'DATA SISWA'!AM86</f>
        <v>A</v>
      </c>
      <c r="AN89" s="120">
        <f>IF(AM89=$AM$16,'DATA GURU'!$C$30,0)</f>
        <v>0</v>
      </c>
      <c r="AO89" s="178" t="str">
        <f>'DATA SISWA'!AO86</f>
        <v>A</v>
      </c>
      <c r="AP89" s="121">
        <f>IF(AO89=$AO$16,'DATA GURU'!$C$30,0)</f>
        <v>0</v>
      </c>
      <c r="AQ89" s="178" t="str">
        <f>'DATA SISWA'!AQ86</f>
        <v>B</v>
      </c>
      <c r="AR89" s="120">
        <f>IF(AQ89=$AQ$16,'DATA GURU'!$C$30,0)</f>
        <v>1.75</v>
      </c>
      <c r="AS89" s="178" t="str">
        <f>'DATA SISWA'!AS86</f>
        <v>B</v>
      </c>
      <c r="AT89" s="121">
        <f>IF(AS89=$AS$16,'DATA GURU'!$C$30,0)</f>
        <v>1.75</v>
      </c>
      <c r="AU89" s="178" t="str">
        <f>'DATA SISWA'!AU86</f>
        <v>A</v>
      </c>
      <c r="AV89" s="120">
        <f>IF(AU89=$AU$16,'DATA GURU'!$C$30,0)</f>
        <v>0</v>
      </c>
      <c r="AW89" s="178" t="str">
        <f>'DATA SISWA'!AW86</f>
        <v>A</v>
      </c>
      <c r="AX89" s="121">
        <f>IF(AW89=$AW$16,'DATA GURU'!$C$30,0)</f>
        <v>0</v>
      </c>
      <c r="AY89" s="178" t="str">
        <f>'DATA SISWA'!AY86</f>
        <v>C</v>
      </c>
      <c r="AZ89" s="120">
        <f>IF(AY89=$AY$16,'DATA GURU'!$C$30,0)</f>
        <v>1.75</v>
      </c>
      <c r="BA89" s="178" t="str">
        <f>'DATA SISWA'!BA86</f>
        <v>C</v>
      </c>
      <c r="BB89" s="121">
        <f>IF(BA89=$BA$16,'DATA GURU'!$C$30,0)</f>
        <v>1.75</v>
      </c>
      <c r="BC89" s="178" t="str">
        <f>'DATA SISWA'!BC86</f>
        <v>B</v>
      </c>
      <c r="BD89" s="120">
        <f>IF(BC89=$BC$16,'DATA GURU'!$C$30,0)</f>
        <v>1.75</v>
      </c>
      <c r="BE89" s="178" t="str">
        <f>'DATA SISWA'!BE86</f>
        <v>C</v>
      </c>
      <c r="BF89" s="121">
        <f>IF(BE89=$BE$16,'DATA GURU'!$C$30,0)</f>
        <v>1.75</v>
      </c>
      <c r="BG89" s="178" t="str">
        <f>'DATA SISWA'!BG86</f>
        <v>D</v>
      </c>
      <c r="BH89" s="120">
        <f>IF(BG89=$BG$16,'DATA GURU'!$C$30,0)</f>
        <v>1.75</v>
      </c>
      <c r="BI89" s="178" t="str">
        <f>'DATA SISWA'!BI86</f>
        <v>B</v>
      </c>
      <c r="BJ89" s="121">
        <f>IF(BI89=$BI$16,'DATA GURU'!$C$30,0)</f>
        <v>0</v>
      </c>
      <c r="BK89" s="178" t="str">
        <f>'DATA SISWA'!BK86</f>
        <v>B</v>
      </c>
      <c r="BL89" s="120">
        <f>IF(BK89=$BK$16,'DATA GURU'!$C$30,0)</f>
        <v>0</v>
      </c>
      <c r="BM89" s="178" t="str">
        <f>'DATA SISWA'!BM86</f>
        <v>C</v>
      </c>
      <c r="BN89" s="121">
        <f>IF(BM89=$BM$16,'DATA GURU'!$C$30,0)</f>
        <v>1.75</v>
      </c>
      <c r="BO89" s="178" t="str">
        <f>'DATA SISWA'!BO86</f>
        <v>B</v>
      </c>
      <c r="BP89" s="120">
        <f>IF(BO89=$BO$16,'DATA GURU'!$C$30,0)</f>
        <v>1.75</v>
      </c>
      <c r="BQ89" s="178" t="str">
        <f>'DATA SISWA'!BQ86</f>
        <v>E</v>
      </c>
      <c r="BR89" s="121">
        <f>IF(BQ89=$BQ$16,'DATA GURU'!$C$30,0)</f>
        <v>1.75</v>
      </c>
      <c r="BS89" s="178" t="str">
        <f>'DATA SISWA'!BS86</f>
        <v>E</v>
      </c>
      <c r="BT89" s="120">
        <f>IF(BS89=$BS$16,'DATA GURU'!$C$30,0)</f>
        <v>1.75</v>
      </c>
      <c r="BU89" s="178" t="str">
        <f>'DATA SISWA'!BU86</f>
        <v>A</v>
      </c>
      <c r="BV89" s="121">
        <f>IF(BU89=$BU$16,'DATA GURU'!$C$30,0)</f>
        <v>0</v>
      </c>
      <c r="BW89" s="178" t="str">
        <f>'DATA SISWA'!BW86</f>
        <v>B</v>
      </c>
      <c r="BX89" s="120">
        <f>IF(BW89=$BW$16,'DATA GURU'!$C$30,0)</f>
        <v>0</v>
      </c>
      <c r="BY89" s="178" t="str">
        <f>'DATA SISWA'!BY86</f>
        <v>E</v>
      </c>
      <c r="BZ89" s="121">
        <f>IF(BY89=$BY$16,'DATA GURU'!$C$30,0)</f>
        <v>0</v>
      </c>
      <c r="CA89" s="178" t="str">
        <f>'DATA SISWA'!CA86</f>
        <v>D</v>
      </c>
      <c r="CB89" s="120">
        <f>IF(CA89=$CA$16,'DATA GURU'!$C$30,0)</f>
        <v>0</v>
      </c>
      <c r="CC89" s="178" t="str">
        <f>'DATA SISWA'!CC86</f>
        <v>D</v>
      </c>
      <c r="CD89" s="121">
        <f>IF(CC89=$CC$16,'DATA GURU'!$C$30,0)</f>
        <v>0</v>
      </c>
      <c r="CE89" s="178" t="str">
        <f>'DATA SISWA'!CE86</f>
        <v>D</v>
      </c>
      <c r="CF89" s="120">
        <f>IF(CE89=$CE$16,'DATA GURU'!$C$30,0)</f>
        <v>0</v>
      </c>
      <c r="CG89" s="178" t="str">
        <f>'DATA SISWA'!CG86</f>
        <v>D</v>
      </c>
      <c r="CH89" s="121">
        <f>IF(CG89=$CG$16,'DATA GURU'!$C$30,0)</f>
        <v>0</v>
      </c>
      <c r="CI89" s="52">
        <f>'DATA SISWA'!CI86</f>
        <v>2</v>
      </c>
      <c r="CJ89" s="52">
        <f>'DATA SISWA'!CJ86</f>
        <v>6</v>
      </c>
      <c r="CK89" s="52">
        <f>'DATA SISWA'!CK86</f>
        <v>0</v>
      </c>
      <c r="CL89" s="52">
        <f>'DATA SISWA'!CL86</f>
        <v>1</v>
      </c>
      <c r="CM89" s="52">
        <f>'DATA SISWA'!CM86</f>
        <v>4</v>
      </c>
      <c r="CN89" s="63">
        <f>'DATA SISWA'!CN86</f>
        <v>19</v>
      </c>
      <c r="CO89" s="63">
        <f>'DATA SISWA'!CO86</f>
        <v>21</v>
      </c>
      <c r="CP89" s="63">
        <f>'DATA SISWA'!CP86</f>
        <v>13</v>
      </c>
      <c r="CQ89" s="38">
        <f>'DATA SISWA'!CQ86</f>
        <v>46.25</v>
      </c>
      <c r="CR89" s="39">
        <f t="shared" si="16"/>
        <v>46.25</v>
      </c>
      <c r="CS89" s="161" t="str">
        <f t="shared" si="12"/>
        <v>-</v>
      </c>
      <c r="CT89" s="161" t="str">
        <f t="shared" si="13"/>
        <v>v</v>
      </c>
      <c r="CU89" s="162" t="str">
        <f t="shared" si="14"/>
        <v>Remedial</v>
      </c>
      <c r="CX89" s="37">
        <v>72</v>
      </c>
      <c r="CY89" s="114" t="str">
        <f t="shared" si="15"/>
        <v>NURAINI</v>
      </c>
      <c r="CZ89" s="157" t="s">
        <v>44</v>
      </c>
      <c r="DA89" s="37" t="s">
        <v>45</v>
      </c>
      <c r="DB89" s="37" t="s">
        <v>46</v>
      </c>
      <c r="DC89" s="37" t="s">
        <v>47</v>
      </c>
    </row>
    <row r="90" spans="1:107" x14ac:dyDescent="0.25">
      <c r="A90" s="54">
        <v>72</v>
      </c>
      <c r="B90" s="110" t="str">
        <f>'DATA SISWA'!C87</f>
        <v>06-</v>
      </c>
      <c r="C90" s="77" t="str">
        <f>'DATA SISWA'!D87</f>
        <v>005-</v>
      </c>
      <c r="D90" s="77">
        <f>'DATA SISWA'!E87</f>
        <v>0</v>
      </c>
      <c r="E90" s="111">
        <f>'DATA SISWA'!F87</f>
        <v>0</v>
      </c>
      <c r="F90" s="62" t="str">
        <f>'DATA SISWA'!B87</f>
        <v>MUSTAKIM</v>
      </c>
      <c r="G90" s="119" t="str">
        <f>'DATA SISWA'!G87</f>
        <v>A</v>
      </c>
      <c r="H90" s="120">
        <f>IF(G90=$G$16,'DATA GURU'!$C$30,0)</f>
        <v>1.75</v>
      </c>
      <c r="I90" s="119" t="str">
        <f>'DATA SISWA'!I87</f>
        <v>A</v>
      </c>
      <c r="J90" s="120">
        <f>IF(I90=$I$16,'DATA GURU'!$C$30,0)</f>
        <v>0</v>
      </c>
      <c r="K90" s="119" t="str">
        <f>'DATA SISWA'!K87</f>
        <v>X</v>
      </c>
      <c r="L90" s="120">
        <f>IF(K90=$K$16,'DATA GURU'!$C$30,0)</f>
        <v>0</v>
      </c>
      <c r="M90" s="119" t="str">
        <f>'DATA SISWA'!M87</f>
        <v>A</v>
      </c>
      <c r="N90" s="120">
        <f>IF(M90=$M$16,'DATA GURU'!$C$30,0)</f>
        <v>1.75</v>
      </c>
      <c r="O90" s="119" t="str">
        <f>'DATA SISWA'!O87</f>
        <v>X</v>
      </c>
      <c r="P90" s="120">
        <f>IF(O90=$O$16,'DATA GURU'!$C$30,0)</f>
        <v>0</v>
      </c>
      <c r="Q90" s="119" t="str">
        <f>'DATA SISWA'!Q87</f>
        <v>A</v>
      </c>
      <c r="R90" s="120">
        <f>IF(Q90=$Q$16,'DATA GURU'!$C$30,0)</f>
        <v>1.75</v>
      </c>
      <c r="S90" s="119" t="str">
        <f>'DATA SISWA'!S87</f>
        <v>E</v>
      </c>
      <c r="T90" s="120">
        <f>IF(S90=$S$16,'DATA GURU'!$C$30,0)</f>
        <v>0</v>
      </c>
      <c r="U90" s="119" t="str">
        <f>'DATA SISWA'!U87</f>
        <v>C</v>
      </c>
      <c r="V90" s="120">
        <f>IF(U90=$U$16,'DATA GURU'!$C$30,0)</f>
        <v>0</v>
      </c>
      <c r="W90" s="119" t="str">
        <f>'DATA SISWA'!W87</f>
        <v>D</v>
      </c>
      <c r="X90" s="120">
        <f>IF(W90=$W$16,'DATA GURU'!$C$30,0)</f>
        <v>0</v>
      </c>
      <c r="Y90" s="119" t="str">
        <f>'DATA SISWA'!Y87</f>
        <v>B</v>
      </c>
      <c r="Z90" s="120">
        <f>IF(Y90=$Y$16,'DATA GURU'!$C$30,0)</f>
        <v>0</v>
      </c>
      <c r="AA90" s="119" t="str">
        <f>'DATA SISWA'!AA87</f>
        <v>A</v>
      </c>
      <c r="AB90" s="120">
        <f>IF(AA90=$AA$16,'DATA GURU'!$C$30,0)</f>
        <v>0</v>
      </c>
      <c r="AC90" s="178" t="str">
        <f>'DATA SISWA'!AC87</f>
        <v>X</v>
      </c>
      <c r="AD90" s="121">
        <f>IF(AC90=$AC$16,'DATA GURU'!$C$30,0)</f>
        <v>0</v>
      </c>
      <c r="AE90" s="178" t="str">
        <f>'DATA SISWA'!AE87</f>
        <v>A</v>
      </c>
      <c r="AF90" s="120">
        <f>IF(AE90=$AE$16,'DATA GURU'!$C$30,0)</f>
        <v>0</v>
      </c>
      <c r="AG90" s="178" t="str">
        <f>'DATA SISWA'!AG87</f>
        <v>A</v>
      </c>
      <c r="AH90" s="121">
        <f>IF(AG90=$AG$16,'DATA GURU'!$C$30,0)</f>
        <v>1.75</v>
      </c>
      <c r="AI90" s="178" t="str">
        <f>'DATA SISWA'!AI87</f>
        <v>D</v>
      </c>
      <c r="AJ90" s="120">
        <f>IF(AI90=$AI$16,'DATA GURU'!$C$30,0)</f>
        <v>1.75</v>
      </c>
      <c r="AK90" s="178" t="str">
        <f>'DATA SISWA'!AK87</f>
        <v>X</v>
      </c>
      <c r="AL90" s="121">
        <f>IF(AK90=$AK$16,'DATA GURU'!$C$30,0)</f>
        <v>0</v>
      </c>
      <c r="AM90" s="178" t="str">
        <f>'DATA SISWA'!AM87</f>
        <v>B</v>
      </c>
      <c r="AN90" s="120">
        <f>IF(AM90=$AM$16,'DATA GURU'!$C$30,0)</f>
        <v>1.75</v>
      </c>
      <c r="AO90" s="178" t="str">
        <f>'DATA SISWA'!AO87</f>
        <v>B</v>
      </c>
      <c r="AP90" s="121">
        <f>IF(AO90=$AO$16,'DATA GURU'!$C$30,0)</f>
        <v>0</v>
      </c>
      <c r="AQ90" s="178" t="str">
        <f>'DATA SISWA'!AQ87</f>
        <v>B</v>
      </c>
      <c r="AR90" s="120">
        <f>IF(AQ90=$AQ$16,'DATA GURU'!$C$30,0)</f>
        <v>1.75</v>
      </c>
      <c r="AS90" s="178" t="str">
        <f>'DATA SISWA'!AS87</f>
        <v>D</v>
      </c>
      <c r="AT90" s="121">
        <f>IF(AS90=$AS$16,'DATA GURU'!$C$30,0)</f>
        <v>0</v>
      </c>
      <c r="AU90" s="178" t="str">
        <f>'DATA SISWA'!AU87</f>
        <v>C</v>
      </c>
      <c r="AV90" s="120">
        <f>IF(AU90=$AU$16,'DATA GURU'!$C$30,0)</f>
        <v>0</v>
      </c>
      <c r="AW90" s="178" t="str">
        <f>'DATA SISWA'!AW87</f>
        <v>B</v>
      </c>
      <c r="AX90" s="121">
        <f>IF(AW90=$AW$16,'DATA GURU'!$C$30,0)</f>
        <v>1.75</v>
      </c>
      <c r="AY90" s="178" t="str">
        <f>'DATA SISWA'!AY87</f>
        <v>E</v>
      </c>
      <c r="AZ90" s="120">
        <f>IF(AY90=$AY$16,'DATA GURU'!$C$30,0)</f>
        <v>0</v>
      </c>
      <c r="BA90" s="178" t="str">
        <f>'DATA SISWA'!BA87</f>
        <v>C</v>
      </c>
      <c r="BB90" s="121">
        <f>IF(BA90=$BA$16,'DATA GURU'!$C$30,0)</f>
        <v>1.75</v>
      </c>
      <c r="BC90" s="178" t="str">
        <f>'DATA SISWA'!BC87</f>
        <v>B</v>
      </c>
      <c r="BD90" s="120">
        <f>IF(BC90=$BC$16,'DATA GURU'!$C$30,0)</f>
        <v>1.75</v>
      </c>
      <c r="BE90" s="178" t="str">
        <f>'DATA SISWA'!BE87</f>
        <v>A</v>
      </c>
      <c r="BF90" s="121">
        <f>IF(BE90=$BE$16,'DATA GURU'!$C$30,0)</f>
        <v>0</v>
      </c>
      <c r="BG90" s="178" t="str">
        <f>'DATA SISWA'!BG87</f>
        <v>B</v>
      </c>
      <c r="BH90" s="120">
        <f>IF(BG90=$BG$16,'DATA GURU'!$C$30,0)</f>
        <v>0</v>
      </c>
      <c r="BI90" s="178" t="str">
        <f>'DATA SISWA'!BI87</f>
        <v>A</v>
      </c>
      <c r="BJ90" s="121">
        <f>IF(BI90=$BI$16,'DATA GURU'!$C$30,0)</f>
        <v>1.75</v>
      </c>
      <c r="BK90" s="178" t="str">
        <f>'DATA SISWA'!BK87</f>
        <v>E</v>
      </c>
      <c r="BL90" s="120">
        <f>IF(BK90=$BK$16,'DATA GURU'!$C$30,0)</f>
        <v>1.75</v>
      </c>
      <c r="BM90" s="178" t="str">
        <f>'DATA SISWA'!BM87</f>
        <v>C</v>
      </c>
      <c r="BN90" s="121">
        <f>IF(BM90=$BM$16,'DATA GURU'!$C$30,0)</f>
        <v>1.75</v>
      </c>
      <c r="BO90" s="178" t="str">
        <f>'DATA SISWA'!BO87</f>
        <v>A</v>
      </c>
      <c r="BP90" s="120">
        <f>IF(BO90=$BO$16,'DATA GURU'!$C$30,0)</f>
        <v>0</v>
      </c>
      <c r="BQ90" s="178" t="str">
        <f>'DATA SISWA'!BQ87</f>
        <v>B</v>
      </c>
      <c r="BR90" s="121">
        <f>IF(BQ90=$BQ$16,'DATA GURU'!$C$30,0)</f>
        <v>0</v>
      </c>
      <c r="BS90" s="178" t="str">
        <f>'DATA SISWA'!BS87</f>
        <v>C</v>
      </c>
      <c r="BT90" s="120">
        <f>IF(BS90=$BS$16,'DATA GURU'!$C$30,0)</f>
        <v>0</v>
      </c>
      <c r="BU90" s="178" t="str">
        <f>'DATA SISWA'!BU87</f>
        <v>A</v>
      </c>
      <c r="BV90" s="121">
        <f>IF(BU90=$BU$16,'DATA GURU'!$C$30,0)</f>
        <v>0</v>
      </c>
      <c r="BW90" s="178" t="str">
        <f>'DATA SISWA'!BW87</f>
        <v>B</v>
      </c>
      <c r="BX90" s="120">
        <f>IF(BW90=$BW$16,'DATA GURU'!$C$30,0)</f>
        <v>0</v>
      </c>
      <c r="BY90" s="178" t="str">
        <f>'DATA SISWA'!BY87</f>
        <v>E</v>
      </c>
      <c r="BZ90" s="121">
        <f>IF(BY90=$BY$16,'DATA GURU'!$C$30,0)</f>
        <v>0</v>
      </c>
      <c r="CA90" s="178" t="str">
        <f>'DATA SISWA'!CA87</f>
        <v>C</v>
      </c>
      <c r="CB90" s="120">
        <f>IF(CA90=$CA$16,'DATA GURU'!$C$30,0)</f>
        <v>1.75</v>
      </c>
      <c r="CC90" s="178" t="str">
        <f>'DATA SISWA'!CC87</f>
        <v>A</v>
      </c>
      <c r="CD90" s="121">
        <f>IF(CC90=$CC$16,'DATA GURU'!$C$30,0)</f>
        <v>1.75</v>
      </c>
      <c r="CE90" s="178" t="str">
        <f>'DATA SISWA'!CE87</f>
        <v>B</v>
      </c>
      <c r="CF90" s="120">
        <f>IF(CE90=$CE$16,'DATA GURU'!$C$30,0)</f>
        <v>1.75</v>
      </c>
      <c r="CG90" s="178" t="str">
        <f>'DATA SISWA'!CG87</f>
        <v>B</v>
      </c>
      <c r="CH90" s="121">
        <f>IF(CG90=$CG$16,'DATA GURU'!$C$30,0)</f>
        <v>1.75</v>
      </c>
      <c r="CI90" s="52">
        <f>'DATA SISWA'!CI87</f>
        <v>3</v>
      </c>
      <c r="CJ90" s="52">
        <f>'DATA SISWA'!CJ87</f>
        <v>8</v>
      </c>
      <c r="CK90" s="52">
        <f>'DATA SISWA'!CK87</f>
        <v>3</v>
      </c>
      <c r="CL90" s="52">
        <f>'DATA SISWA'!CL87</f>
        <v>0</v>
      </c>
      <c r="CM90" s="52">
        <f>'DATA SISWA'!CM87</f>
        <v>5</v>
      </c>
      <c r="CN90" s="63">
        <f>'DATA SISWA'!CN87</f>
        <v>17</v>
      </c>
      <c r="CO90" s="63">
        <f>'DATA SISWA'!CO87</f>
        <v>23</v>
      </c>
      <c r="CP90" s="63">
        <f>'DATA SISWA'!CP87</f>
        <v>19</v>
      </c>
      <c r="CQ90" s="38">
        <f>'DATA SISWA'!CQ87</f>
        <v>48.75</v>
      </c>
      <c r="CR90" s="39">
        <f t="shared" si="16"/>
        <v>48.75</v>
      </c>
      <c r="CS90" s="161" t="str">
        <f t="shared" ref="CS90:CS121" si="17">IF(CR90&lt;$P$8,"-",IF(CR90&gt;=$P$8,"v"))</f>
        <v>-</v>
      </c>
      <c r="CT90" s="161" t="str">
        <f t="shared" ref="CT90:CT121" si="18">IF(CR90&lt;$P$8,"v",IF(CR90&gt;=$P$8,"-"))</f>
        <v>v</v>
      </c>
      <c r="CU90" s="162" t="str">
        <f t="shared" ref="CU90:CU121" si="19">IF(CR90&gt;=$P$8+20,"Pengayaan",IF(CR90&gt;=$P$8,"Tuntas",IF(CR90&lt;$P$8,"Remedial")))</f>
        <v>Remedial</v>
      </c>
      <c r="CX90" s="37">
        <v>73</v>
      </c>
      <c r="CY90" s="114" t="str">
        <f t="shared" si="15"/>
        <v>PIRDAUS</v>
      </c>
      <c r="CZ90" s="157" t="s">
        <v>44</v>
      </c>
      <c r="DA90" s="37" t="s">
        <v>45</v>
      </c>
      <c r="DB90" s="37" t="s">
        <v>46</v>
      </c>
      <c r="DC90" s="37" t="s">
        <v>47</v>
      </c>
    </row>
    <row r="91" spans="1:107" x14ac:dyDescent="0.25">
      <c r="A91" s="53">
        <v>73</v>
      </c>
      <c r="B91" s="110" t="str">
        <f>'DATA SISWA'!C88</f>
        <v>06-</v>
      </c>
      <c r="C91" s="77" t="str">
        <f>'DATA SISWA'!D88</f>
        <v>005-</v>
      </c>
      <c r="D91" s="77">
        <f>'DATA SISWA'!E88</f>
        <v>0</v>
      </c>
      <c r="E91" s="111">
        <f>'DATA SISWA'!F88</f>
        <v>0</v>
      </c>
      <c r="F91" s="62" t="str">
        <f>'DATA SISWA'!B88</f>
        <v>NOVA LESTARI</v>
      </c>
      <c r="G91" s="119" t="str">
        <f>'DATA SISWA'!G88</f>
        <v>A</v>
      </c>
      <c r="H91" s="120">
        <f>IF(G91=$G$16,'DATA GURU'!$C$30,0)</f>
        <v>1.75</v>
      </c>
      <c r="I91" s="119" t="str">
        <f>'DATA SISWA'!I88</f>
        <v>B</v>
      </c>
      <c r="J91" s="120">
        <f>IF(I91=$I$16,'DATA GURU'!$C$30,0)</f>
        <v>0</v>
      </c>
      <c r="K91" s="119" t="str">
        <f>'DATA SISWA'!K88</f>
        <v>E</v>
      </c>
      <c r="L91" s="120">
        <f>IF(K91=$K$16,'DATA GURU'!$C$30,0)</f>
        <v>0</v>
      </c>
      <c r="M91" s="119" t="str">
        <f>'DATA SISWA'!M88</f>
        <v>A</v>
      </c>
      <c r="N91" s="120">
        <f>IF(M91=$M$16,'DATA GURU'!$C$30,0)</f>
        <v>1.75</v>
      </c>
      <c r="O91" s="119" t="str">
        <f>'DATA SISWA'!O88</f>
        <v>A</v>
      </c>
      <c r="P91" s="120">
        <f>IF(O91=$O$16,'DATA GURU'!$C$30,0)</f>
        <v>0</v>
      </c>
      <c r="Q91" s="119" t="str">
        <f>'DATA SISWA'!Q88</f>
        <v>A</v>
      </c>
      <c r="R91" s="120">
        <f>IF(Q91=$Q$16,'DATA GURU'!$C$30,0)</f>
        <v>1.75</v>
      </c>
      <c r="S91" s="119" t="str">
        <f>'DATA SISWA'!S88</f>
        <v>D</v>
      </c>
      <c r="T91" s="120">
        <f>IF(S91=$S$16,'DATA GURU'!$C$30,0)</f>
        <v>1.75</v>
      </c>
      <c r="U91" s="119" t="str">
        <f>'DATA SISWA'!U88</f>
        <v>C</v>
      </c>
      <c r="V91" s="120">
        <f>IF(U91=$U$16,'DATA GURU'!$C$30,0)</f>
        <v>0</v>
      </c>
      <c r="W91" s="119" t="str">
        <f>'DATA SISWA'!W88</f>
        <v>B</v>
      </c>
      <c r="X91" s="120">
        <f>IF(W91=$W$16,'DATA GURU'!$C$30,0)</f>
        <v>0</v>
      </c>
      <c r="Y91" s="119" t="str">
        <f>'DATA SISWA'!Y88</f>
        <v>C</v>
      </c>
      <c r="Z91" s="120">
        <f>IF(Y91=$Y$16,'DATA GURU'!$C$30,0)</f>
        <v>1.75</v>
      </c>
      <c r="AA91" s="119" t="str">
        <f>'DATA SISWA'!AA88</f>
        <v>E</v>
      </c>
      <c r="AB91" s="120">
        <f>IF(AA91=$AA$16,'DATA GURU'!$C$30,0)</f>
        <v>1.75</v>
      </c>
      <c r="AC91" s="178" t="str">
        <f>'DATA SISWA'!AC88</f>
        <v>A</v>
      </c>
      <c r="AD91" s="121">
        <f>IF(AC91=$AC$16,'DATA GURU'!$C$30,0)</f>
        <v>1.75</v>
      </c>
      <c r="AE91" s="178" t="str">
        <f>'DATA SISWA'!AE88</f>
        <v>E</v>
      </c>
      <c r="AF91" s="120">
        <f>IF(AE91=$AE$16,'DATA GURU'!$C$30,0)</f>
        <v>0</v>
      </c>
      <c r="AG91" s="178" t="str">
        <f>'DATA SISWA'!AG88</f>
        <v>A</v>
      </c>
      <c r="AH91" s="121">
        <f>IF(AG91=$AG$16,'DATA GURU'!$C$30,0)</f>
        <v>1.75</v>
      </c>
      <c r="AI91" s="178" t="str">
        <f>'DATA SISWA'!AI88</f>
        <v>D</v>
      </c>
      <c r="AJ91" s="120">
        <f>IF(AI91=$AI$16,'DATA GURU'!$C$30,0)</f>
        <v>1.75</v>
      </c>
      <c r="AK91" s="178" t="str">
        <f>'DATA SISWA'!AK88</f>
        <v>C</v>
      </c>
      <c r="AL91" s="121">
        <f>IF(AK91=$AK$16,'DATA GURU'!$C$30,0)</f>
        <v>1.75</v>
      </c>
      <c r="AM91" s="178" t="str">
        <f>'DATA SISWA'!AM88</f>
        <v>B</v>
      </c>
      <c r="AN91" s="120">
        <f>IF(AM91=$AM$16,'DATA GURU'!$C$30,0)</f>
        <v>1.75</v>
      </c>
      <c r="AO91" s="178" t="str">
        <f>'DATA SISWA'!AO88</f>
        <v>A</v>
      </c>
      <c r="AP91" s="121">
        <f>IF(AO91=$AO$16,'DATA GURU'!$C$30,0)</f>
        <v>0</v>
      </c>
      <c r="AQ91" s="178" t="str">
        <f>'DATA SISWA'!AQ88</f>
        <v>B</v>
      </c>
      <c r="AR91" s="120">
        <f>IF(AQ91=$AQ$16,'DATA GURU'!$C$30,0)</f>
        <v>1.75</v>
      </c>
      <c r="AS91" s="178" t="str">
        <f>'DATA SISWA'!AS88</f>
        <v>D</v>
      </c>
      <c r="AT91" s="121">
        <f>IF(AS91=$AS$16,'DATA GURU'!$C$30,0)</f>
        <v>0</v>
      </c>
      <c r="AU91" s="178" t="str">
        <f>'DATA SISWA'!AU88</f>
        <v>C</v>
      </c>
      <c r="AV91" s="120">
        <f>IF(AU91=$AU$16,'DATA GURU'!$C$30,0)</f>
        <v>0</v>
      </c>
      <c r="AW91" s="178" t="str">
        <f>'DATA SISWA'!AW88</f>
        <v>B</v>
      </c>
      <c r="AX91" s="121">
        <f>IF(AW91=$AW$16,'DATA GURU'!$C$30,0)</f>
        <v>1.75</v>
      </c>
      <c r="AY91" s="178" t="str">
        <f>'DATA SISWA'!AY88</f>
        <v>C</v>
      </c>
      <c r="AZ91" s="120">
        <f>IF(AY91=$AY$16,'DATA GURU'!$C$30,0)</f>
        <v>1.75</v>
      </c>
      <c r="BA91" s="178" t="str">
        <f>'DATA SISWA'!BA88</f>
        <v>C</v>
      </c>
      <c r="BB91" s="121">
        <f>IF(BA91=$BA$16,'DATA GURU'!$C$30,0)</f>
        <v>1.75</v>
      </c>
      <c r="BC91" s="178" t="str">
        <f>'DATA SISWA'!BC88</f>
        <v>A</v>
      </c>
      <c r="BD91" s="120">
        <f>IF(BC91=$BC$16,'DATA GURU'!$C$30,0)</f>
        <v>0</v>
      </c>
      <c r="BE91" s="178" t="str">
        <f>'DATA SISWA'!BE88</f>
        <v>A</v>
      </c>
      <c r="BF91" s="121">
        <f>IF(BE91=$BE$16,'DATA GURU'!$C$30,0)</f>
        <v>0</v>
      </c>
      <c r="BG91" s="178" t="str">
        <f>'DATA SISWA'!BG88</f>
        <v>B</v>
      </c>
      <c r="BH91" s="120">
        <f>IF(BG91=$BG$16,'DATA GURU'!$C$30,0)</f>
        <v>0</v>
      </c>
      <c r="BI91" s="178" t="str">
        <f>'DATA SISWA'!BI88</f>
        <v>D</v>
      </c>
      <c r="BJ91" s="121">
        <f>IF(BI91=$BI$16,'DATA GURU'!$C$30,0)</f>
        <v>0</v>
      </c>
      <c r="BK91" s="178" t="str">
        <f>'DATA SISWA'!BK88</f>
        <v>A</v>
      </c>
      <c r="BL91" s="120">
        <f>IF(BK91=$BK$16,'DATA GURU'!$C$30,0)</f>
        <v>0</v>
      </c>
      <c r="BM91" s="178" t="str">
        <f>'DATA SISWA'!BM88</f>
        <v>C</v>
      </c>
      <c r="BN91" s="121">
        <f>IF(BM91=$BM$16,'DATA GURU'!$C$30,0)</f>
        <v>1.75</v>
      </c>
      <c r="BO91" s="178" t="str">
        <f>'DATA SISWA'!BO88</f>
        <v>A</v>
      </c>
      <c r="BP91" s="120">
        <f>IF(BO91=$BO$16,'DATA GURU'!$C$30,0)</f>
        <v>0</v>
      </c>
      <c r="BQ91" s="178" t="str">
        <f>'DATA SISWA'!BQ88</f>
        <v>B</v>
      </c>
      <c r="BR91" s="121">
        <f>IF(BQ91=$BQ$16,'DATA GURU'!$C$30,0)</f>
        <v>0</v>
      </c>
      <c r="BS91" s="178" t="str">
        <f>'DATA SISWA'!BS88</f>
        <v>A</v>
      </c>
      <c r="BT91" s="120">
        <f>IF(BS91=$BS$16,'DATA GURU'!$C$30,0)</f>
        <v>0</v>
      </c>
      <c r="BU91" s="178" t="str">
        <f>'DATA SISWA'!BU88</f>
        <v>B</v>
      </c>
      <c r="BV91" s="121">
        <f>IF(BU91=$BU$16,'DATA GURU'!$C$30,0)</f>
        <v>1.75</v>
      </c>
      <c r="BW91" s="178" t="str">
        <f>'DATA SISWA'!BW88</f>
        <v>A</v>
      </c>
      <c r="BX91" s="120">
        <f>IF(BW91=$BW$16,'DATA GURU'!$C$30,0)</f>
        <v>0</v>
      </c>
      <c r="BY91" s="178" t="str">
        <f>'DATA SISWA'!BY88</f>
        <v>C</v>
      </c>
      <c r="BZ91" s="121">
        <f>IF(BY91=$BY$16,'DATA GURU'!$C$30,0)</f>
        <v>0</v>
      </c>
      <c r="CA91" s="178" t="str">
        <f>'DATA SISWA'!CA88</f>
        <v>D</v>
      </c>
      <c r="CB91" s="120">
        <f>IF(CA91=$CA$16,'DATA GURU'!$C$30,0)</f>
        <v>0</v>
      </c>
      <c r="CC91" s="178" t="str">
        <f>'DATA SISWA'!CC88</f>
        <v>C</v>
      </c>
      <c r="CD91" s="121">
        <f>IF(CC91=$CC$16,'DATA GURU'!$C$30,0)</f>
        <v>0</v>
      </c>
      <c r="CE91" s="178" t="str">
        <f>'DATA SISWA'!CE88</f>
        <v>D</v>
      </c>
      <c r="CF91" s="120">
        <f>IF(CE91=$CE$16,'DATA GURU'!$C$30,0)</f>
        <v>0</v>
      </c>
      <c r="CG91" s="178" t="str">
        <f>'DATA SISWA'!CG88</f>
        <v>A</v>
      </c>
      <c r="CH91" s="121">
        <f>IF(CG91=$CG$16,'DATA GURU'!$C$30,0)</f>
        <v>0</v>
      </c>
      <c r="CI91" s="52">
        <f>'DATA SISWA'!CI88</f>
        <v>3</v>
      </c>
      <c r="CJ91" s="52">
        <f>'DATA SISWA'!CJ88</f>
        <v>6</v>
      </c>
      <c r="CK91" s="52">
        <f>'DATA SISWA'!CK88</f>
        <v>3</v>
      </c>
      <c r="CL91" s="52">
        <f>'DATA SISWA'!CL88</f>
        <v>1</v>
      </c>
      <c r="CM91" s="52">
        <f>'DATA SISWA'!CM88</f>
        <v>3</v>
      </c>
      <c r="CN91" s="63">
        <f>'DATA SISWA'!CN88</f>
        <v>17</v>
      </c>
      <c r="CO91" s="63">
        <f>'DATA SISWA'!CO88</f>
        <v>23</v>
      </c>
      <c r="CP91" s="63">
        <f>'DATA SISWA'!CP88</f>
        <v>16</v>
      </c>
      <c r="CQ91" s="38">
        <f>'DATA SISWA'!CQ88</f>
        <v>45.75</v>
      </c>
      <c r="CR91" s="39">
        <f t="shared" si="16"/>
        <v>45.75</v>
      </c>
      <c r="CS91" s="161" t="str">
        <f t="shared" si="17"/>
        <v>-</v>
      </c>
      <c r="CT91" s="161" t="str">
        <f t="shared" si="18"/>
        <v>v</v>
      </c>
      <c r="CU91" s="162" t="str">
        <f t="shared" si="19"/>
        <v>Remedial</v>
      </c>
      <c r="CX91" s="37">
        <v>74</v>
      </c>
      <c r="CY91" s="114" t="str">
        <f t="shared" si="15"/>
        <v>RAHMAT REZA</v>
      </c>
      <c r="CZ91" s="157" t="s">
        <v>44</v>
      </c>
      <c r="DA91" s="37" t="s">
        <v>45</v>
      </c>
      <c r="DB91" s="37" t="s">
        <v>46</v>
      </c>
      <c r="DC91" s="37" t="s">
        <v>47</v>
      </c>
    </row>
    <row r="92" spans="1:107" x14ac:dyDescent="0.25">
      <c r="A92" s="54">
        <v>74</v>
      </c>
      <c r="B92" s="110" t="str">
        <f>'DATA SISWA'!C89</f>
        <v>06-</v>
      </c>
      <c r="C92" s="77" t="str">
        <f>'DATA SISWA'!D89</f>
        <v>005-</v>
      </c>
      <c r="D92" s="77">
        <f>'DATA SISWA'!E89</f>
        <v>0</v>
      </c>
      <c r="E92" s="111">
        <f>'DATA SISWA'!F89</f>
        <v>0</v>
      </c>
      <c r="F92" s="62" t="str">
        <f>'DATA SISWA'!B89</f>
        <v>NUR NABILA SAPIRA</v>
      </c>
      <c r="G92" s="119" t="str">
        <f>'DATA SISWA'!G89</f>
        <v>A</v>
      </c>
      <c r="H92" s="120">
        <f>IF(G92=$G$16,'DATA GURU'!$C$30,0)</f>
        <v>1.75</v>
      </c>
      <c r="I92" s="119" t="str">
        <f>'DATA SISWA'!I89</f>
        <v>E</v>
      </c>
      <c r="J92" s="120">
        <f>IF(I92=$I$16,'DATA GURU'!$C$30,0)</f>
        <v>1.75</v>
      </c>
      <c r="K92" s="119" t="str">
        <f>'DATA SISWA'!K89</f>
        <v>E</v>
      </c>
      <c r="L92" s="120">
        <f>IF(K92=$K$16,'DATA GURU'!$C$30,0)</f>
        <v>0</v>
      </c>
      <c r="M92" s="119" t="str">
        <f>'DATA SISWA'!M89</f>
        <v>A</v>
      </c>
      <c r="N92" s="120">
        <f>IF(M92=$M$16,'DATA GURU'!$C$30,0)</f>
        <v>1.75</v>
      </c>
      <c r="O92" s="119" t="str">
        <f>'DATA SISWA'!O89</f>
        <v>B</v>
      </c>
      <c r="P92" s="120">
        <f>IF(O92=$O$16,'DATA GURU'!$C$30,0)</f>
        <v>1.75</v>
      </c>
      <c r="Q92" s="119" t="str">
        <f>'DATA SISWA'!Q89</f>
        <v>A</v>
      </c>
      <c r="R92" s="120">
        <f>IF(Q92=$Q$16,'DATA GURU'!$C$30,0)</f>
        <v>1.75</v>
      </c>
      <c r="S92" s="119" t="str">
        <f>'DATA SISWA'!S89</f>
        <v>E</v>
      </c>
      <c r="T92" s="120">
        <f>IF(S92=$S$16,'DATA GURU'!$C$30,0)</f>
        <v>0</v>
      </c>
      <c r="U92" s="119" t="str">
        <f>'DATA SISWA'!U89</f>
        <v>D</v>
      </c>
      <c r="V92" s="120">
        <f>IF(U92=$U$16,'DATA GURU'!$C$30,0)</f>
        <v>1.75</v>
      </c>
      <c r="W92" s="119" t="str">
        <f>'DATA SISWA'!W89</f>
        <v>A</v>
      </c>
      <c r="X92" s="120">
        <f>IF(W92=$W$16,'DATA GURU'!$C$30,0)</f>
        <v>0</v>
      </c>
      <c r="Y92" s="119" t="str">
        <f>'DATA SISWA'!Y89</f>
        <v>A</v>
      </c>
      <c r="Z92" s="120">
        <f>IF(Y92=$Y$16,'DATA GURU'!$C$30,0)</f>
        <v>0</v>
      </c>
      <c r="AA92" s="119" t="str">
        <f>'DATA SISWA'!AA89</f>
        <v>E</v>
      </c>
      <c r="AB92" s="120">
        <f>IF(AA92=$AA$16,'DATA GURU'!$C$30,0)</f>
        <v>1.75</v>
      </c>
      <c r="AC92" s="178" t="str">
        <f>'DATA SISWA'!AC89</f>
        <v>D</v>
      </c>
      <c r="AD92" s="121">
        <f>IF(AC92=$AC$16,'DATA GURU'!$C$30,0)</f>
        <v>0</v>
      </c>
      <c r="AE92" s="178" t="str">
        <f>'DATA SISWA'!AE89</f>
        <v>E</v>
      </c>
      <c r="AF92" s="120">
        <f>IF(AE92=$AE$16,'DATA GURU'!$C$30,0)</f>
        <v>0</v>
      </c>
      <c r="AG92" s="178" t="str">
        <f>'DATA SISWA'!AG89</f>
        <v>A</v>
      </c>
      <c r="AH92" s="121">
        <f>IF(AG92=$AG$16,'DATA GURU'!$C$30,0)</f>
        <v>1.75</v>
      </c>
      <c r="AI92" s="178" t="str">
        <f>'DATA SISWA'!AI89</f>
        <v>D</v>
      </c>
      <c r="AJ92" s="120">
        <f>IF(AI92=$AI$16,'DATA GURU'!$C$30,0)</f>
        <v>1.75</v>
      </c>
      <c r="AK92" s="178" t="str">
        <f>'DATA SISWA'!AK89</f>
        <v>A</v>
      </c>
      <c r="AL92" s="121">
        <f>IF(AK92=$AK$16,'DATA GURU'!$C$30,0)</f>
        <v>0</v>
      </c>
      <c r="AM92" s="178" t="str">
        <f>'DATA SISWA'!AM89</f>
        <v>B</v>
      </c>
      <c r="AN92" s="120">
        <f>IF(AM92=$AM$16,'DATA GURU'!$C$30,0)</f>
        <v>1.75</v>
      </c>
      <c r="AO92" s="178" t="str">
        <f>'DATA SISWA'!AO89</f>
        <v>A</v>
      </c>
      <c r="AP92" s="121">
        <f>IF(AO92=$AO$16,'DATA GURU'!$C$30,0)</f>
        <v>0</v>
      </c>
      <c r="AQ92" s="178" t="str">
        <f>'DATA SISWA'!AQ89</f>
        <v>B</v>
      </c>
      <c r="AR92" s="120">
        <f>IF(AQ92=$AQ$16,'DATA GURU'!$C$30,0)</f>
        <v>1.75</v>
      </c>
      <c r="AS92" s="178" t="str">
        <f>'DATA SISWA'!AS89</f>
        <v>A</v>
      </c>
      <c r="AT92" s="121">
        <f>IF(AS92=$AS$16,'DATA GURU'!$C$30,0)</f>
        <v>0</v>
      </c>
      <c r="AU92" s="178" t="str">
        <f>'DATA SISWA'!AU89</f>
        <v>A</v>
      </c>
      <c r="AV92" s="120">
        <f>IF(AU92=$AU$16,'DATA GURU'!$C$30,0)</f>
        <v>0</v>
      </c>
      <c r="AW92" s="178" t="str">
        <f>'DATA SISWA'!AW89</f>
        <v>B</v>
      </c>
      <c r="AX92" s="121">
        <f>IF(AW92=$AW$16,'DATA GURU'!$C$30,0)</f>
        <v>1.75</v>
      </c>
      <c r="AY92" s="178" t="str">
        <f>'DATA SISWA'!AY89</f>
        <v>B</v>
      </c>
      <c r="AZ92" s="120">
        <f>IF(AY92=$AY$16,'DATA GURU'!$C$30,0)</f>
        <v>0</v>
      </c>
      <c r="BA92" s="178" t="str">
        <f>'DATA SISWA'!BA89</f>
        <v>C</v>
      </c>
      <c r="BB92" s="121">
        <f>IF(BA92=$BA$16,'DATA GURU'!$C$30,0)</f>
        <v>1.75</v>
      </c>
      <c r="BC92" s="178" t="str">
        <f>'DATA SISWA'!BC89</f>
        <v>D</v>
      </c>
      <c r="BD92" s="120">
        <f>IF(BC92=$BC$16,'DATA GURU'!$C$30,0)</f>
        <v>0</v>
      </c>
      <c r="BE92" s="178" t="str">
        <f>'DATA SISWA'!BE89</f>
        <v>C</v>
      </c>
      <c r="BF92" s="121">
        <f>IF(BE92=$BE$16,'DATA GURU'!$C$30,0)</f>
        <v>1.75</v>
      </c>
      <c r="BG92" s="178" t="str">
        <f>'DATA SISWA'!BG89</f>
        <v>D</v>
      </c>
      <c r="BH92" s="120">
        <f>IF(BG92=$BG$16,'DATA GURU'!$C$30,0)</f>
        <v>1.75</v>
      </c>
      <c r="BI92" s="178" t="str">
        <f>'DATA SISWA'!BI89</f>
        <v>D</v>
      </c>
      <c r="BJ92" s="121">
        <f>IF(BI92=$BI$16,'DATA GURU'!$C$30,0)</f>
        <v>0</v>
      </c>
      <c r="BK92" s="178" t="str">
        <f>'DATA SISWA'!BK89</f>
        <v>C</v>
      </c>
      <c r="BL92" s="120">
        <f>IF(BK92=$BK$16,'DATA GURU'!$C$30,0)</f>
        <v>0</v>
      </c>
      <c r="BM92" s="178" t="str">
        <f>'DATA SISWA'!BM89</f>
        <v>C</v>
      </c>
      <c r="BN92" s="121">
        <f>IF(BM92=$BM$16,'DATA GURU'!$C$30,0)</f>
        <v>1.75</v>
      </c>
      <c r="BO92" s="178" t="str">
        <f>'DATA SISWA'!BO89</f>
        <v>A</v>
      </c>
      <c r="BP92" s="120">
        <f>IF(BO92=$BO$16,'DATA GURU'!$C$30,0)</f>
        <v>0</v>
      </c>
      <c r="BQ92" s="178" t="str">
        <f>'DATA SISWA'!BQ89</f>
        <v>B</v>
      </c>
      <c r="BR92" s="121">
        <f>IF(BQ92=$BQ$16,'DATA GURU'!$C$30,0)</f>
        <v>0</v>
      </c>
      <c r="BS92" s="178" t="str">
        <f>'DATA SISWA'!BS89</f>
        <v>E</v>
      </c>
      <c r="BT92" s="120">
        <f>IF(BS92=$BS$16,'DATA GURU'!$C$30,0)</f>
        <v>1.75</v>
      </c>
      <c r="BU92" s="178" t="str">
        <f>'DATA SISWA'!BU89</f>
        <v>B</v>
      </c>
      <c r="BV92" s="121">
        <f>IF(BU92=$BU$16,'DATA GURU'!$C$30,0)</f>
        <v>1.75</v>
      </c>
      <c r="BW92" s="178" t="str">
        <f>'DATA SISWA'!BW89</f>
        <v>B</v>
      </c>
      <c r="BX92" s="120">
        <f>IF(BW92=$BW$16,'DATA GURU'!$C$30,0)</f>
        <v>0</v>
      </c>
      <c r="BY92" s="178" t="str">
        <f>'DATA SISWA'!BY89</f>
        <v>A</v>
      </c>
      <c r="BZ92" s="121">
        <f>IF(BY92=$BY$16,'DATA GURU'!$C$30,0)</f>
        <v>1.75</v>
      </c>
      <c r="CA92" s="178" t="str">
        <f>'DATA SISWA'!CA89</f>
        <v>C</v>
      </c>
      <c r="CB92" s="120">
        <f>IF(CA92=$CA$16,'DATA GURU'!$C$30,0)</f>
        <v>1.75</v>
      </c>
      <c r="CC92" s="178" t="str">
        <f>'DATA SISWA'!CC89</f>
        <v>C</v>
      </c>
      <c r="CD92" s="121">
        <f>IF(CC92=$CC$16,'DATA GURU'!$C$30,0)</f>
        <v>0</v>
      </c>
      <c r="CE92" s="178" t="str">
        <f>'DATA SISWA'!CE89</f>
        <v>B</v>
      </c>
      <c r="CF92" s="120">
        <f>IF(CE92=$CE$16,'DATA GURU'!$C$30,0)</f>
        <v>1.75</v>
      </c>
      <c r="CG92" s="178" t="str">
        <f>'DATA SISWA'!CG89</f>
        <v>D</v>
      </c>
      <c r="CH92" s="121">
        <f>IF(CG92=$CG$16,'DATA GURU'!$C$30,0)</f>
        <v>0</v>
      </c>
      <c r="CI92" s="52">
        <f>'DATA SISWA'!CI89</f>
        <v>3</v>
      </c>
      <c r="CJ92" s="52">
        <f>'DATA SISWA'!CJ89</f>
        <v>6</v>
      </c>
      <c r="CK92" s="52">
        <f>'DATA SISWA'!CK89</f>
        <v>4</v>
      </c>
      <c r="CL92" s="52">
        <f>'DATA SISWA'!CL89</f>
        <v>1</v>
      </c>
      <c r="CM92" s="52">
        <f>'DATA SISWA'!CM89</f>
        <v>5</v>
      </c>
      <c r="CN92" s="63">
        <f>'DATA SISWA'!CN89</f>
        <v>21</v>
      </c>
      <c r="CO92" s="63">
        <f>'DATA SISWA'!CO89</f>
        <v>19</v>
      </c>
      <c r="CP92" s="63">
        <f>'DATA SISWA'!CP89</f>
        <v>19</v>
      </c>
      <c r="CQ92" s="38">
        <f>'DATA SISWA'!CQ89</f>
        <v>55.75</v>
      </c>
      <c r="CR92" s="39">
        <f t="shared" si="16"/>
        <v>55.75</v>
      </c>
      <c r="CS92" s="161" t="str">
        <f t="shared" si="17"/>
        <v>v</v>
      </c>
      <c r="CT92" s="161" t="str">
        <f t="shared" si="18"/>
        <v>-</v>
      </c>
      <c r="CU92" s="162" t="str">
        <f t="shared" si="19"/>
        <v>Tuntas</v>
      </c>
      <c r="CX92" s="37">
        <v>75</v>
      </c>
      <c r="CY92" s="114" t="str">
        <f t="shared" si="15"/>
        <v>RIZKI THOMAS</v>
      </c>
      <c r="CZ92" s="157" t="s">
        <v>44</v>
      </c>
      <c r="DA92" s="37" t="s">
        <v>45</v>
      </c>
      <c r="DB92" s="37" t="s">
        <v>46</v>
      </c>
      <c r="DC92" s="37" t="s">
        <v>47</v>
      </c>
    </row>
    <row r="93" spans="1:107" x14ac:dyDescent="0.25">
      <c r="A93" s="53">
        <v>75</v>
      </c>
      <c r="B93" s="110" t="str">
        <f>'DATA SISWA'!C90</f>
        <v>06-</v>
      </c>
      <c r="C93" s="77" t="str">
        <f>'DATA SISWA'!D90</f>
        <v>005-</v>
      </c>
      <c r="D93" s="77">
        <f>'DATA SISWA'!E90</f>
        <v>0</v>
      </c>
      <c r="E93" s="111">
        <f>'DATA SISWA'!F90</f>
        <v>0</v>
      </c>
      <c r="F93" s="62" t="str">
        <f>'DATA SISWA'!B90</f>
        <v>PAHRI ROZI</v>
      </c>
      <c r="G93" s="119" t="str">
        <f>'DATA SISWA'!G90</f>
        <v>A</v>
      </c>
      <c r="H93" s="120">
        <f>IF(G93=$G$16,'DATA GURU'!$C$30,0)</f>
        <v>1.75</v>
      </c>
      <c r="I93" s="119" t="str">
        <f>'DATA SISWA'!I90</f>
        <v>A</v>
      </c>
      <c r="J93" s="120">
        <f>IF(I93=$I$16,'DATA GURU'!$C$30,0)</f>
        <v>0</v>
      </c>
      <c r="K93" s="119" t="str">
        <f>'DATA SISWA'!K90</f>
        <v>E</v>
      </c>
      <c r="L93" s="120">
        <f>IF(K93=$K$16,'DATA GURU'!$C$30,0)</f>
        <v>0</v>
      </c>
      <c r="M93" s="119" t="str">
        <f>'DATA SISWA'!M90</f>
        <v>A</v>
      </c>
      <c r="N93" s="120">
        <f>IF(M93=$M$16,'DATA GURU'!$C$30,0)</f>
        <v>1.75</v>
      </c>
      <c r="O93" s="119" t="str">
        <f>'DATA SISWA'!O90</f>
        <v>C</v>
      </c>
      <c r="P93" s="120">
        <f>IF(O93=$O$16,'DATA GURU'!$C$30,0)</f>
        <v>0</v>
      </c>
      <c r="Q93" s="119" t="str">
        <f>'DATA SISWA'!Q90</f>
        <v>A</v>
      </c>
      <c r="R93" s="120">
        <f>IF(Q93=$Q$16,'DATA GURU'!$C$30,0)</f>
        <v>1.75</v>
      </c>
      <c r="S93" s="119" t="str">
        <f>'DATA SISWA'!S90</f>
        <v>D</v>
      </c>
      <c r="T93" s="120">
        <f>IF(S93=$S$16,'DATA GURU'!$C$30,0)</f>
        <v>1.75</v>
      </c>
      <c r="U93" s="119" t="str">
        <f>'DATA SISWA'!U90</f>
        <v>D</v>
      </c>
      <c r="V93" s="120">
        <f>IF(U93=$U$16,'DATA GURU'!$C$30,0)</f>
        <v>1.75</v>
      </c>
      <c r="W93" s="119" t="str">
        <f>'DATA SISWA'!W90</f>
        <v>A</v>
      </c>
      <c r="X93" s="120">
        <f>IF(W93=$W$16,'DATA GURU'!$C$30,0)</f>
        <v>0</v>
      </c>
      <c r="Y93" s="119" t="str">
        <f>'DATA SISWA'!Y90</f>
        <v>E</v>
      </c>
      <c r="Z93" s="120">
        <f>IF(Y93=$Y$16,'DATA GURU'!$C$30,0)</f>
        <v>0</v>
      </c>
      <c r="AA93" s="119" t="str">
        <f>'DATA SISWA'!AA90</f>
        <v>D</v>
      </c>
      <c r="AB93" s="120">
        <f>IF(AA93=$AA$16,'DATA GURU'!$C$30,0)</f>
        <v>0</v>
      </c>
      <c r="AC93" s="178" t="str">
        <f>'DATA SISWA'!AC90</f>
        <v>A</v>
      </c>
      <c r="AD93" s="121">
        <f>IF(AC93=$AC$16,'DATA GURU'!$C$30,0)</f>
        <v>1.75</v>
      </c>
      <c r="AE93" s="178" t="str">
        <f>'DATA SISWA'!AE90</f>
        <v>E</v>
      </c>
      <c r="AF93" s="120">
        <f>IF(AE93=$AE$16,'DATA GURU'!$C$30,0)</f>
        <v>0</v>
      </c>
      <c r="AG93" s="178" t="str">
        <f>'DATA SISWA'!AG90</f>
        <v>A</v>
      </c>
      <c r="AH93" s="121">
        <f>IF(AG93=$AG$16,'DATA GURU'!$C$30,0)</f>
        <v>1.75</v>
      </c>
      <c r="AI93" s="178" t="str">
        <f>'DATA SISWA'!AI90</f>
        <v>D</v>
      </c>
      <c r="AJ93" s="120">
        <f>IF(AI93=$AI$16,'DATA GURU'!$C$30,0)</f>
        <v>1.75</v>
      </c>
      <c r="AK93" s="178" t="str">
        <f>'DATA SISWA'!AK90</f>
        <v>C</v>
      </c>
      <c r="AL93" s="121">
        <f>IF(AK93=$AK$16,'DATA GURU'!$C$30,0)</f>
        <v>1.75</v>
      </c>
      <c r="AM93" s="178" t="str">
        <f>'DATA SISWA'!AM90</f>
        <v>E</v>
      </c>
      <c r="AN93" s="120">
        <f>IF(AM93=$AM$16,'DATA GURU'!$C$30,0)</f>
        <v>0</v>
      </c>
      <c r="AO93" s="178" t="str">
        <f>'DATA SISWA'!AO90</f>
        <v>A</v>
      </c>
      <c r="AP93" s="121">
        <f>IF(AO93=$AO$16,'DATA GURU'!$C$30,0)</f>
        <v>0</v>
      </c>
      <c r="AQ93" s="178" t="str">
        <f>'DATA SISWA'!AQ90</f>
        <v>B</v>
      </c>
      <c r="AR93" s="120">
        <f>IF(AQ93=$AQ$16,'DATA GURU'!$C$30,0)</f>
        <v>1.75</v>
      </c>
      <c r="AS93" s="178" t="str">
        <f>'DATA SISWA'!AS90</f>
        <v>D</v>
      </c>
      <c r="AT93" s="121">
        <f>IF(AS93=$AS$16,'DATA GURU'!$C$30,0)</f>
        <v>0</v>
      </c>
      <c r="AU93" s="178" t="str">
        <f>'DATA SISWA'!AU90</f>
        <v>C</v>
      </c>
      <c r="AV93" s="120">
        <f>IF(AU93=$AU$16,'DATA GURU'!$C$30,0)</f>
        <v>0</v>
      </c>
      <c r="AW93" s="178" t="str">
        <f>'DATA SISWA'!AW90</f>
        <v>D</v>
      </c>
      <c r="AX93" s="121">
        <f>IF(AW93=$AW$16,'DATA GURU'!$C$30,0)</f>
        <v>0</v>
      </c>
      <c r="AY93" s="178" t="str">
        <f>'DATA SISWA'!AY90</f>
        <v>C</v>
      </c>
      <c r="AZ93" s="120">
        <f>IF(AY93=$AY$16,'DATA GURU'!$C$30,0)</f>
        <v>1.75</v>
      </c>
      <c r="BA93" s="178" t="str">
        <f>'DATA SISWA'!BA90</f>
        <v>A</v>
      </c>
      <c r="BB93" s="121">
        <f>IF(BA93=$BA$16,'DATA GURU'!$C$30,0)</f>
        <v>0</v>
      </c>
      <c r="BC93" s="178" t="str">
        <f>'DATA SISWA'!BC90</f>
        <v>B</v>
      </c>
      <c r="BD93" s="120">
        <f>IF(BC93=$BC$16,'DATA GURU'!$C$30,0)</f>
        <v>1.75</v>
      </c>
      <c r="BE93" s="178" t="str">
        <f>'DATA SISWA'!BE90</f>
        <v>C</v>
      </c>
      <c r="BF93" s="121">
        <f>IF(BE93=$BE$16,'DATA GURU'!$C$30,0)</f>
        <v>1.75</v>
      </c>
      <c r="BG93" s="178" t="str">
        <f>'DATA SISWA'!BG90</f>
        <v>C</v>
      </c>
      <c r="BH93" s="120">
        <f>IF(BG93=$BG$16,'DATA GURU'!$C$30,0)</f>
        <v>0</v>
      </c>
      <c r="BI93" s="178" t="str">
        <f>'DATA SISWA'!BI90</f>
        <v>A</v>
      </c>
      <c r="BJ93" s="121">
        <f>IF(BI93=$BI$16,'DATA GURU'!$C$30,0)</f>
        <v>1.75</v>
      </c>
      <c r="BK93" s="178" t="str">
        <f>'DATA SISWA'!BK90</f>
        <v>D</v>
      </c>
      <c r="BL93" s="120">
        <f>IF(BK93=$BK$16,'DATA GURU'!$C$30,0)</f>
        <v>0</v>
      </c>
      <c r="BM93" s="178" t="str">
        <f>'DATA SISWA'!BM90</f>
        <v>C</v>
      </c>
      <c r="BN93" s="121">
        <f>IF(BM93=$BM$16,'DATA GURU'!$C$30,0)</f>
        <v>1.75</v>
      </c>
      <c r="BO93" s="178" t="str">
        <f>'DATA SISWA'!BO90</f>
        <v>B</v>
      </c>
      <c r="BP93" s="120">
        <f>IF(BO93=$BO$16,'DATA GURU'!$C$30,0)</f>
        <v>1.75</v>
      </c>
      <c r="BQ93" s="178" t="str">
        <f>'DATA SISWA'!BQ90</f>
        <v>E</v>
      </c>
      <c r="BR93" s="121">
        <f>IF(BQ93=$BQ$16,'DATA GURU'!$C$30,0)</f>
        <v>1.75</v>
      </c>
      <c r="BS93" s="178" t="str">
        <f>'DATA SISWA'!BS90</f>
        <v>E</v>
      </c>
      <c r="BT93" s="120">
        <f>IF(BS93=$BS$16,'DATA GURU'!$C$30,0)</f>
        <v>1.75</v>
      </c>
      <c r="BU93" s="178" t="str">
        <f>'DATA SISWA'!BU90</f>
        <v>B</v>
      </c>
      <c r="BV93" s="121">
        <f>IF(BU93=$BU$16,'DATA GURU'!$C$30,0)</f>
        <v>1.75</v>
      </c>
      <c r="BW93" s="178" t="str">
        <f>'DATA SISWA'!BW90</f>
        <v>A</v>
      </c>
      <c r="BX93" s="120">
        <f>IF(BW93=$BW$16,'DATA GURU'!$C$30,0)</f>
        <v>0</v>
      </c>
      <c r="BY93" s="178" t="str">
        <f>'DATA SISWA'!BY90</f>
        <v>A</v>
      </c>
      <c r="BZ93" s="121">
        <f>IF(BY93=$BY$16,'DATA GURU'!$C$30,0)</f>
        <v>1.75</v>
      </c>
      <c r="CA93" s="178" t="str">
        <f>'DATA SISWA'!CA90</f>
        <v>C</v>
      </c>
      <c r="CB93" s="120">
        <f>IF(CA93=$CA$16,'DATA GURU'!$C$30,0)</f>
        <v>1.75</v>
      </c>
      <c r="CC93" s="178" t="str">
        <f>'DATA SISWA'!CC90</f>
        <v>A</v>
      </c>
      <c r="CD93" s="121">
        <f>IF(CC93=$CC$16,'DATA GURU'!$C$30,0)</f>
        <v>1.75</v>
      </c>
      <c r="CE93" s="178" t="str">
        <f>'DATA SISWA'!CE90</f>
        <v>B</v>
      </c>
      <c r="CF93" s="120">
        <f>IF(CE93=$CE$16,'DATA GURU'!$C$30,0)</f>
        <v>1.75</v>
      </c>
      <c r="CG93" s="178" t="str">
        <f>'DATA SISWA'!CG90</f>
        <v>B</v>
      </c>
      <c r="CH93" s="121">
        <f>IF(CG93=$CG$16,'DATA GURU'!$C$30,0)</f>
        <v>1.75</v>
      </c>
      <c r="CI93" s="52">
        <f>'DATA SISWA'!CI90</f>
        <v>3</v>
      </c>
      <c r="CJ93" s="52">
        <f>'DATA SISWA'!CJ90</f>
        <v>5</v>
      </c>
      <c r="CK93" s="52">
        <f>'DATA SISWA'!CK90</f>
        <v>5</v>
      </c>
      <c r="CL93" s="52">
        <f>'DATA SISWA'!CL90</f>
        <v>3</v>
      </c>
      <c r="CM93" s="52">
        <f>'DATA SISWA'!CM90</f>
        <v>4</v>
      </c>
      <c r="CN93" s="63">
        <f>'DATA SISWA'!CN90</f>
        <v>24</v>
      </c>
      <c r="CO93" s="63">
        <f>'DATA SISWA'!CO90</f>
        <v>16</v>
      </c>
      <c r="CP93" s="63">
        <f>'DATA SISWA'!CP90</f>
        <v>20</v>
      </c>
      <c r="CQ93" s="38">
        <f>'DATA SISWA'!CQ90</f>
        <v>62</v>
      </c>
      <c r="CR93" s="39">
        <f t="shared" si="16"/>
        <v>62</v>
      </c>
      <c r="CS93" s="161" t="str">
        <f t="shared" si="17"/>
        <v>v</v>
      </c>
      <c r="CT93" s="161" t="str">
        <f t="shared" si="18"/>
        <v>-</v>
      </c>
      <c r="CU93" s="162" t="str">
        <f t="shared" si="19"/>
        <v>Tuntas</v>
      </c>
      <c r="CX93" s="37">
        <v>76</v>
      </c>
      <c r="CY93" s="114" t="str">
        <f t="shared" si="15"/>
        <v>SARIHAT</v>
      </c>
      <c r="CZ93" s="157" t="s">
        <v>44</v>
      </c>
      <c r="DA93" s="37" t="s">
        <v>45</v>
      </c>
      <c r="DB93" s="37" t="s">
        <v>46</v>
      </c>
      <c r="DC93" s="37" t="s">
        <v>47</v>
      </c>
    </row>
    <row r="94" spans="1:107" x14ac:dyDescent="0.25">
      <c r="A94" s="54">
        <v>76</v>
      </c>
      <c r="B94" s="110" t="str">
        <f>'DATA SISWA'!C91</f>
        <v>06-</v>
      </c>
      <c r="C94" s="77" t="str">
        <f>'DATA SISWA'!D91</f>
        <v>005-</v>
      </c>
      <c r="D94" s="77">
        <f>'DATA SISWA'!E91</f>
        <v>0</v>
      </c>
      <c r="E94" s="111">
        <f>'DATA SISWA'!F91</f>
        <v>0</v>
      </c>
      <c r="F94" s="62" t="str">
        <f>'DATA SISWA'!B91</f>
        <v>RAHMAT ILHAM</v>
      </c>
      <c r="G94" s="119" t="str">
        <f>'DATA SISWA'!G91</f>
        <v>A</v>
      </c>
      <c r="H94" s="120">
        <f>IF(G94=$G$16,'DATA GURU'!$C$30,0)</f>
        <v>1.75</v>
      </c>
      <c r="I94" s="119" t="str">
        <f>'DATA SISWA'!I91</f>
        <v>E</v>
      </c>
      <c r="J94" s="120">
        <f>IF(I94=$I$16,'DATA GURU'!$C$30,0)</f>
        <v>1.75</v>
      </c>
      <c r="K94" s="119" t="str">
        <f>'DATA SISWA'!K91</f>
        <v>E</v>
      </c>
      <c r="L94" s="120">
        <f>IF(K94=$K$16,'DATA GURU'!$C$30,0)</f>
        <v>0</v>
      </c>
      <c r="M94" s="119" t="str">
        <f>'DATA SISWA'!M91</f>
        <v>B</v>
      </c>
      <c r="N94" s="120">
        <f>IF(M94=$M$16,'DATA GURU'!$C$30,0)</f>
        <v>0</v>
      </c>
      <c r="O94" s="119" t="str">
        <f>'DATA SISWA'!O91</f>
        <v>A</v>
      </c>
      <c r="P94" s="120">
        <f>IF(O94=$O$16,'DATA GURU'!$C$30,0)</f>
        <v>0</v>
      </c>
      <c r="Q94" s="119" t="str">
        <f>'DATA SISWA'!Q91</f>
        <v>C</v>
      </c>
      <c r="R94" s="120">
        <f>IF(Q94=$Q$16,'DATA GURU'!$C$30,0)</f>
        <v>0</v>
      </c>
      <c r="S94" s="119" t="str">
        <f>'DATA SISWA'!S91</f>
        <v>E</v>
      </c>
      <c r="T94" s="120">
        <f>IF(S94=$S$16,'DATA GURU'!$C$30,0)</f>
        <v>0</v>
      </c>
      <c r="U94" s="119" t="str">
        <f>'DATA SISWA'!U91</f>
        <v>C</v>
      </c>
      <c r="V94" s="120">
        <f>IF(U94=$U$16,'DATA GURU'!$C$30,0)</f>
        <v>0</v>
      </c>
      <c r="W94" s="119" t="str">
        <f>'DATA SISWA'!W91</f>
        <v>B</v>
      </c>
      <c r="X94" s="120">
        <f>IF(W94=$W$16,'DATA GURU'!$C$30,0)</f>
        <v>0</v>
      </c>
      <c r="Y94" s="119" t="str">
        <f>'DATA SISWA'!Y91</f>
        <v>A</v>
      </c>
      <c r="Z94" s="120">
        <f>IF(Y94=$Y$16,'DATA GURU'!$C$30,0)</f>
        <v>0</v>
      </c>
      <c r="AA94" s="119" t="str">
        <f>'DATA SISWA'!AA91</f>
        <v>E</v>
      </c>
      <c r="AB94" s="120">
        <f>IF(AA94=$AA$16,'DATA GURU'!$C$30,0)</f>
        <v>1.75</v>
      </c>
      <c r="AC94" s="178" t="str">
        <f>'DATA SISWA'!AC91</f>
        <v>A</v>
      </c>
      <c r="AD94" s="121">
        <f>IF(AC94=$AC$16,'DATA GURU'!$C$30,0)</f>
        <v>1.75</v>
      </c>
      <c r="AE94" s="178" t="str">
        <f>'DATA SISWA'!AE91</f>
        <v>A</v>
      </c>
      <c r="AF94" s="120">
        <f>IF(AE94=$AE$16,'DATA GURU'!$C$30,0)</f>
        <v>0</v>
      </c>
      <c r="AG94" s="178" t="str">
        <f>'DATA SISWA'!AG91</f>
        <v>A</v>
      </c>
      <c r="AH94" s="121">
        <f>IF(AG94=$AG$16,'DATA GURU'!$C$30,0)</f>
        <v>1.75</v>
      </c>
      <c r="AI94" s="178" t="str">
        <f>'DATA SISWA'!AI91</f>
        <v>D</v>
      </c>
      <c r="AJ94" s="120">
        <f>IF(AI94=$AI$16,'DATA GURU'!$C$30,0)</f>
        <v>1.75</v>
      </c>
      <c r="AK94" s="178" t="str">
        <f>'DATA SISWA'!AK91</f>
        <v>C</v>
      </c>
      <c r="AL94" s="121">
        <f>IF(AK94=$AK$16,'DATA GURU'!$C$30,0)</f>
        <v>1.75</v>
      </c>
      <c r="AM94" s="178" t="str">
        <f>'DATA SISWA'!AM91</f>
        <v>B</v>
      </c>
      <c r="AN94" s="120">
        <f>IF(AM94=$AM$16,'DATA GURU'!$C$30,0)</f>
        <v>1.75</v>
      </c>
      <c r="AO94" s="178" t="str">
        <f>'DATA SISWA'!AO91</f>
        <v>B</v>
      </c>
      <c r="AP94" s="121">
        <f>IF(AO94=$AO$16,'DATA GURU'!$C$30,0)</f>
        <v>0</v>
      </c>
      <c r="AQ94" s="178" t="str">
        <f>'DATA SISWA'!AQ91</f>
        <v>B</v>
      </c>
      <c r="AR94" s="120">
        <f>IF(AQ94=$AQ$16,'DATA GURU'!$C$30,0)</f>
        <v>1.75</v>
      </c>
      <c r="AS94" s="178" t="str">
        <f>'DATA SISWA'!AS91</f>
        <v>D</v>
      </c>
      <c r="AT94" s="121">
        <f>IF(AS94=$AS$16,'DATA GURU'!$C$30,0)</f>
        <v>0</v>
      </c>
      <c r="AU94" s="178" t="str">
        <f>'DATA SISWA'!AU91</f>
        <v>A</v>
      </c>
      <c r="AV94" s="120">
        <f>IF(AU94=$AU$16,'DATA GURU'!$C$30,0)</f>
        <v>0</v>
      </c>
      <c r="AW94" s="178" t="str">
        <f>'DATA SISWA'!AW91</f>
        <v>C</v>
      </c>
      <c r="AX94" s="121">
        <f>IF(AW94=$AW$16,'DATA GURU'!$C$30,0)</f>
        <v>0</v>
      </c>
      <c r="AY94" s="178" t="str">
        <f>'DATA SISWA'!AY91</f>
        <v>A</v>
      </c>
      <c r="AZ94" s="120">
        <f>IF(AY94=$AY$16,'DATA GURU'!$C$30,0)</f>
        <v>0</v>
      </c>
      <c r="BA94" s="178" t="str">
        <f>'DATA SISWA'!BA91</f>
        <v>A</v>
      </c>
      <c r="BB94" s="121">
        <f>IF(BA94=$BA$16,'DATA GURU'!$C$30,0)</f>
        <v>0</v>
      </c>
      <c r="BC94" s="178" t="str">
        <f>'DATA SISWA'!BC91</f>
        <v>B</v>
      </c>
      <c r="BD94" s="120">
        <f>IF(BC94=$BC$16,'DATA GURU'!$C$30,0)</f>
        <v>1.75</v>
      </c>
      <c r="BE94" s="178" t="str">
        <f>'DATA SISWA'!BE91</f>
        <v>C</v>
      </c>
      <c r="BF94" s="121">
        <f>IF(BE94=$BE$16,'DATA GURU'!$C$30,0)</f>
        <v>1.75</v>
      </c>
      <c r="BG94" s="178" t="str">
        <f>'DATA SISWA'!BG91</f>
        <v>B</v>
      </c>
      <c r="BH94" s="120">
        <f>IF(BG94=$BG$16,'DATA GURU'!$C$30,0)</f>
        <v>0</v>
      </c>
      <c r="BI94" s="178" t="str">
        <f>'DATA SISWA'!BI91</f>
        <v>B</v>
      </c>
      <c r="BJ94" s="121">
        <f>IF(BI94=$BI$16,'DATA GURU'!$C$30,0)</f>
        <v>0</v>
      </c>
      <c r="BK94" s="178" t="str">
        <f>'DATA SISWA'!BK91</f>
        <v>B</v>
      </c>
      <c r="BL94" s="120">
        <f>IF(BK94=$BK$16,'DATA GURU'!$C$30,0)</f>
        <v>0</v>
      </c>
      <c r="BM94" s="178" t="str">
        <f>'DATA SISWA'!BM91</f>
        <v>D</v>
      </c>
      <c r="BN94" s="121">
        <f>IF(BM94=$BM$16,'DATA GURU'!$C$30,0)</f>
        <v>0</v>
      </c>
      <c r="BO94" s="178" t="str">
        <f>'DATA SISWA'!BO91</f>
        <v>D</v>
      </c>
      <c r="BP94" s="120">
        <f>IF(BO94=$BO$16,'DATA GURU'!$C$30,0)</f>
        <v>0</v>
      </c>
      <c r="BQ94" s="178" t="str">
        <f>'DATA SISWA'!BQ91</f>
        <v>D</v>
      </c>
      <c r="BR94" s="121">
        <f>IF(BQ94=$BQ$16,'DATA GURU'!$C$30,0)</f>
        <v>0</v>
      </c>
      <c r="BS94" s="178" t="str">
        <f>'DATA SISWA'!BS91</f>
        <v>B</v>
      </c>
      <c r="BT94" s="120">
        <f>IF(BS94=$BS$16,'DATA GURU'!$C$30,0)</f>
        <v>0</v>
      </c>
      <c r="BU94" s="178" t="str">
        <f>'DATA SISWA'!BU91</f>
        <v>B</v>
      </c>
      <c r="BV94" s="121">
        <f>IF(BU94=$BU$16,'DATA GURU'!$C$30,0)</f>
        <v>1.75</v>
      </c>
      <c r="BW94" s="178" t="str">
        <f>'DATA SISWA'!BW91</f>
        <v>B</v>
      </c>
      <c r="BX94" s="120">
        <f>IF(BW94=$BW$16,'DATA GURU'!$C$30,0)</f>
        <v>0</v>
      </c>
      <c r="BY94" s="178" t="str">
        <f>'DATA SISWA'!BY91</f>
        <v>B</v>
      </c>
      <c r="BZ94" s="121">
        <f>IF(BY94=$BY$16,'DATA GURU'!$C$30,0)</f>
        <v>0</v>
      </c>
      <c r="CA94" s="178" t="str">
        <f>'DATA SISWA'!CA91</f>
        <v>C</v>
      </c>
      <c r="CB94" s="120">
        <f>IF(CA94=$CA$16,'DATA GURU'!$C$30,0)</f>
        <v>1.75</v>
      </c>
      <c r="CC94" s="178" t="str">
        <f>'DATA SISWA'!CC91</f>
        <v>C</v>
      </c>
      <c r="CD94" s="121">
        <f>IF(CC94=$CC$16,'DATA GURU'!$C$30,0)</f>
        <v>0</v>
      </c>
      <c r="CE94" s="178" t="str">
        <f>'DATA SISWA'!CE91</f>
        <v>C</v>
      </c>
      <c r="CF94" s="120">
        <f>IF(CE94=$CE$16,'DATA GURU'!$C$30,0)</f>
        <v>0</v>
      </c>
      <c r="CG94" s="178" t="str">
        <f>'DATA SISWA'!CG91</f>
        <v>C</v>
      </c>
      <c r="CH94" s="121">
        <f>IF(CG94=$CG$16,'DATA GURU'!$C$30,0)</f>
        <v>0</v>
      </c>
      <c r="CI94" s="52">
        <f>'DATA SISWA'!CI91</f>
        <v>3</v>
      </c>
      <c r="CJ94" s="52">
        <f>'DATA SISWA'!CJ91</f>
        <v>8</v>
      </c>
      <c r="CK94" s="52">
        <f>'DATA SISWA'!CK91</f>
        <v>0</v>
      </c>
      <c r="CL94" s="52">
        <f>'DATA SISWA'!CL91</f>
        <v>1</v>
      </c>
      <c r="CM94" s="52">
        <f>'DATA SISWA'!CM91</f>
        <v>5</v>
      </c>
      <c r="CN94" s="63">
        <f>'DATA SISWA'!CN91</f>
        <v>13</v>
      </c>
      <c r="CO94" s="63">
        <f>'DATA SISWA'!CO91</f>
        <v>27</v>
      </c>
      <c r="CP94" s="63">
        <f>'DATA SISWA'!CP91</f>
        <v>17</v>
      </c>
      <c r="CQ94" s="38">
        <f>'DATA SISWA'!CQ91</f>
        <v>39.75</v>
      </c>
      <c r="CR94" s="39">
        <f t="shared" si="16"/>
        <v>39.75</v>
      </c>
      <c r="CS94" s="161" t="str">
        <f t="shared" si="17"/>
        <v>-</v>
      </c>
      <c r="CT94" s="161" t="str">
        <f t="shared" si="18"/>
        <v>v</v>
      </c>
      <c r="CU94" s="162" t="str">
        <f t="shared" si="19"/>
        <v>Remedial</v>
      </c>
      <c r="CX94" s="37">
        <v>77</v>
      </c>
      <c r="CY94" s="114" t="str">
        <f t="shared" si="15"/>
        <v>SARIPUDIN</v>
      </c>
      <c r="CZ94" s="157" t="s">
        <v>44</v>
      </c>
      <c r="DA94" s="37" t="s">
        <v>45</v>
      </c>
      <c r="DB94" s="37" t="s">
        <v>46</v>
      </c>
      <c r="DC94" s="37" t="s">
        <v>47</v>
      </c>
    </row>
    <row r="95" spans="1:107" x14ac:dyDescent="0.25">
      <c r="A95" s="53">
        <v>77</v>
      </c>
      <c r="B95" s="110" t="str">
        <f>'DATA SISWA'!C92</f>
        <v>06-</v>
      </c>
      <c r="C95" s="77" t="str">
        <f>'DATA SISWA'!D92</f>
        <v>005-</v>
      </c>
      <c r="D95" s="77">
        <f>'DATA SISWA'!E92</f>
        <v>0</v>
      </c>
      <c r="E95" s="111">
        <f>'DATA SISWA'!F92</f>
        <v>0</v>
      </c>
      <c r="F95" s="62" t="str">
        <f>'DATA SISWA'!B92</f>
        <v>RIZKI ANSHORI</v>
      </c>
      <c r="G95" s="119" t="str">
        <f>'DATA SISWA'!G92</f>
        <v>A</v>
      </c>
      <c r="H95" s="120">
        <f>IF(G95=$G$16,'DATA GURU'!$C$30,0)</f>
        <v>1.75</v>
      </c>
      <c r="I95" s="119" t="str">
        <f>'DATA SISWA'!I92</f>
        <v>A</v>
      </c>
      <c r="J95" s="120">
        <f>IF(I95=$I$16,'DATA GURU'!$C$30,0)</f>
        <v>0</v>
      </c>
      <c r="K95" s="119" t="str">
        <f>'DATA SISWA'!K92</f>
        <v>E</v>
      </c>
      <c r="L95" s="120">
        <f>IF(K95=$K$16,'DATA GURU'!$C$30,0)</f>
        <v>0</v>
      </c>
      <c r="M95" s="119" t="str">
        <f>'DATA SISWA'!M92</f>
        <v>A</v>
      </c>
      <c r="N95" s="120">
        <f>IF(M95=$M$16,'DATA GURU'!$C$30,0)</f>
        <v>1.75</v>
      </c>
      <c r="O95" s="119" t="str">
        <f>'DATA SISWA'!O92</f>
        <v>C</v>
      </c>
      <c r="P95" s="120">
        <f>IF(O95=$O$16,'DATA GURU'!$C$30,0)</f>
        <v>0</v>
      </c>
      <c r="Q95" s="119" t="str">
        <f>'DATA SISWA'!Q92</f>
        <v>B</v>
      </c>
      <c r="R95" s="120">
        <f>IF(Q95=$Q$16,'DATA GURU'!$C$30,0)</f>
        <v>0</v>
      </c>
      <c r="S95" s="119" t="str">
        <f>'DATA SISWA'!S92</f>
        <v>B</v>
      </c>
      <c r="T95" s="120">
        <f>IF(S95=$S$16,'DATA GURU'!$C$30,0)</f>
        <v>0</v>
      </c>
      <c r="U95" s="119" t="str">
        <f>'DATA SISWA'!U92</f>
        <v>D</v>
      </c>
      <c r="V95" s="120">
        <f>IF(U95=$U$16,'DATA GURU'!$C$30,0)</f>
        <v>1.75</v>
      </c>
      <c r="W95" s="119" t="str">
        <f>'DATA SISWA'!W92</f>
        <v>C</v>
      </c>
      <c r="X95" s="120">
        <f>IF(W95=$W$16,'DATA GURU'!$C$30,0)</f>
        <v>0</v>
      </c>
      <c r="Y95" s="119" t="str">
        <f>'DATA SISWA'!Y92</f>
        <v>C</v>
      </c>
      <c r="Z95" s="120">
        <f>IF(Y95=$Y$16,'DATA GURU'!$C$30,0)</f>
        <v>1.75</v>
      </c>
      <c r="AA95" s="119" t="str">
        <f>'DATA SISWA'!AA92</f>
        <v>E</v>
      </c>
      <c r="AB95" s="120">
        <f>IF(AA95=$AA$16,'DATA GURU'!$C$30,0)</f>
        <v>1.75</v>
      </c>
      <c r="AC95" s="178" t="str">
        <f>'DATA SISWA'!AC92</f>
        <v>A</v>
      </c>
      <c r="AD95" s="121">
        <f>IF(AC95=$AC$16,'DATA GURU'!$C$30,0)</f>
        <v>1.75</v>
      </c>
      <c r="AE95" s="178" t="str">
        <f>'DATA SISWA'!AE92</f>
        <v>A</v>
      </c>
      <c r="AF95" s="120">
        <f>IF(AE95=$AE$16,'DATA GURU'!$C$30,0)</f>
        <v>0</v>
      </c>
      <c r="AG95" s="178" t="str">
        <f>'DATA SISWA'!AG92</f>
        <v>A</v>
      </c>
      <c r="AH95" s="121">
        <f>IF(AG95=$AG$16,'DATA GURU'!$C$30,0)</f>
        <v>1.75</v>
      </c>
      <c r="AI95" s="178" t="str">
        <f>'DATA SISWA'!AI92</f>
        <v>D</v>
      </c>
      <c r="AJ95" s="120">
        <f>IF(AI95=$AI$16,'DATA GURU'!$C$30,0)</f>
        <v>1.75</v>
      </c>
      <c r="AK95" s="178" t="str">
        <f>'DATA SISWA'!AK92</f>
        <v>C</v>
      </c>
      <c r="AL95" s="121">
        <f>IF(AK95=$AK$16,'DATA GURU'!$C$30,0)</f>
        <v>1.75</v>
      </c>
      <c r="AM95" s="178" t="str">
        <f>'DATA SISWA'!AM92</f>
        <v>B</v>
      </c>
      <c r="AN95" s="120">
        <f>IF(AM95=$AM$16,'DATA GURU'!$C$30,0)</f>
        <v>1.75</v>
      </c>
      <c r="AO95" s="178" t="str">
        <f>'DATA SISWA'!AO92</f>
        <v>C</v>
      </c>
      <c r="AP95" s="121">
        <f>IF(AO95=$AO$16,'DATA GURU'!$C$30,0)</f>
        <v>0</v>
      </c>
      <c r="AQ95" s="178" t="str">
        <f>'DATA SISWA'!AQ92</f>
        <v>B</v>
      </c>
      <c r="AR95" s="120">
        <f>IF(AQ95=$AQ$16,'DATA GURU'!$C$30,0)</f>
        <v>1.75</v>
      </c>
      <c r="AS95" s="178" t="str">
        <f>'DATA SISWA'!AS92</f>
        <v>D</v>
      </c>
      <c r="AT95" s="121">
        <f>IF(AS95=$AS$16,'DATA GURU'!$C$30,0)</f>
        <v>0</v>
      </c>
      <c r="AU95" s="178" t="str">
        <f>'DATA SISWA'!AU92</f>
        <v>A</v>
      </c>
      <c r="AV95" s="120">
        <f>IF(AU95=$AU$16,'DATA GURU'!$C$30,0)</f>
        <v>0</v>
      </c>
      <c r="AW95" s="178" t="str">
        <f>'DATA SISWA'!AW92</f>
        <v>B</v>
      </c>
      <c r="AX95" s="121">
        <f>IF(AW95=$AW$16,'DATA GURU'!$C$30,0)</f>
        <v>1.75</v>
      </c>
      <c r="AY95" s="178" t="str">
        <f>'DATA SISWA'!AY92</f>
        <v>C</v>
      </c>
      <c r="AZ95" s="120">
        <f>IF(AY95=$AY$16,'DATA GURU'!$C$30,0)</f>
        <v>1.75</v>
      </c>
      <c r="BA95" s="178" t="str">
        <f>'DATA SISWA'!BA92</f>
        <v>C</v>
      </c>
      <c r="BB95" s="121">
        <f>IF(BA95=$BA$16,'DATA GURU'!$C$30,0)</f>
        <v>1.75</v>
      </c>
      <c r="BC95" s="178" t="str">
        <f>'DATA SISWA'!BC92</f>
        <v>B</v>
      </c>
      <c r="BD95" s="120">
        <f>IF(BC95=$BC$16,'DATA GURU'!$C$30,0)</f>
        <v>1.75</v>
      </c>
      <c r="BE95" s="178" t="str">
        <f>'DATA SISWA'!BE92</f>
        <v>C</v>
      </c>
      <c r="BF95" s="121">
        <f>IF(BE95=$BE$16,'DATA GURU'!$C$30,0)</f>
        <v>1.75</v>
      </c>
      <c r="BG95" s="178" t="str">
        <f>'DATA SISWA'!BG92</f>
        <v>D</v>
      </c>
      <c r="BH95" s="120">
        <f>IF(BG95=$BG$16,'DATA GURU'!$C$30,0)</f>
        <v>1.75</v>
      </c>
      <c r="BI95" s="178" t="str">
        <f>'DATA SISWA'!BI92</f>
        <v>C</v>
      </c>
      <c r="BJ95" s="121">
        <f>IF(BI95=$BI$16,'DATA GURU'!$C$30,0)</f>
        <v>0</v>
      </c>
      <c r="BK95" s="178" t="str">
        <f>'DATA SISWA'!BK92</f>
        <v>D</v>
      </c>
      <c r="BL95" s="120">
        <f>IF(BK95=$BK$16,'DATA GURU'!$C$30,0)</f>
        <v>0</v>
      </c>
      <c r="BM95" s="178" t="str">
        <f>'DATA SISWA'!BM92</f>
        <v>C</v>
      </c>
      <c r="BN95" s="121">
        <f>IF(BM95=$BM$16,'DATA GURU'!$C$30,0)</f>
        <v>1.75</v>
      </c>
      <c r="BO95" s="178" t="str">
        <f>'DATA SISWA'!BO92</f>
        <v>B</v>
      </c>
      <c r="BP95" s="120">
        <f>IF(BO95=$BO$16,'DATA GURU'!$C$30,0)</f>
        <v>1.75</v>
      </c>
      <c r="BQ95" s="178" t="str">
        <f>'DATA SISWA'!BQ92</f>
        <v>E</v>
      </c>
      <c r="BR95" s="121">
        <f>IF(BQ95=$BQ$16,'DATA GURU'!$C$30,0)</f>
        <v>1.75</v>
      </c>
      <c r="BS95" s="178" t="str">
        <f>'DATA SISWA'!BS92</f>
        <v>E</v>
      </c>
      <c r="BT95" s="120">
        <f>IF(BS95=$BS$16,'DATA GURU'!$C$30,0)</f>
        <v>1.75</v>
      </c>
      <c r="BU95" s="178" t="str">
        <f>'DATA SISWA'!BU92</f>
        <v>A</v>
      </c>
      <c r="BV95" s="121">
        <f>IF(BU95=$BU$16,'DATA GURU'!$C$30,0)</f>
        <v>0</v>
      </c>
      <c r="BW95" s="178" t="str">
        <f>'DATA SISWA'!BW92</f>
        <v>A</v>
      </c>
      <c r="BX95" s="120">
        <f>IF(BW95=$BW$16,'DATA GURU'!$C$30,0)</f>
        <v>0</v>
      </c>
      <c r="BY95" s="178" t="str">
        <f>'DATA SISWA'!BY92</f>
        <v>E</v>
      </c>
      <c r="BZ95" s="121">
        <f>IF(BY95=$BY$16,'DATA GURU'!$C$30,0)</f>
        <v>0</v>
      </c>
      <c r="CA95" s="178" t="str">
        <f>'DATA SISWA'!CA92</f>
        <v>C</v>
      </c>
      <c r="CB95" s="120">
        <f>IF(CA95=$CA$16,'DATA GURU'!$C$30,0)</f>
        <v>1.75</v>
      </c>
      <c r="CC95" s="178" t="str">
        <f>'DATA SISWA'!CC92</f>
        <v>A</v>
      </c>
      <c r="CD95" s="121">
        <f>IF(CC95=$CC$16,'DATA GURU'!$C$30,0)</f>
        <v>1.75</v>
      </c>
      <c r="CE95" s="178" t="str">
        <f>'DATA SISWA'!CE92</f>
        <v>B</v>
      </c>
      <c r="CF95" s="120">
        <f>IF(CE95=$CE$16,'DATA GURU'!$C$30,0)</f>
        <v>1.75</v>
      </c>
      <c r="CG95" s="178" t="str">
        <f>'DATA SISWA'!CG92</f>
        <v>D</v>
      </c>
      <c r="CH95" s="121">
        <f>IF(CG95=$CG$16,'DATA GURU'!$C$30,0)</f>
        <v>0</v>
      </c>
      <c r="CI95" s="52">
        <f>'DATA SISWA'!CI92</f>
        <v>4</v>
      </c>
      <c r="CJ95" s="52">
        <f>'DATA SISWA'!CJ92</f>
        <v>8</v>
      </c>
      <c r="CK95" s="52">
        <f>'DATA SISWA'!CK92</f>
        <v>0</v>
      </c>
      <c r="CL95" s="52">
        <f>'DATA SISWA'!CL92</f>
        <v>1</v>
      </c>
      <c r="CM95" s="52">
        <f>'DATA SISWA'!CM92</f>
        <v>5</v>
      </c>
      <c r="CN95" s="63">
        <f>'DATA SISWA'!CN92</f>
        <v>24</v>
      </c>
      <c r="CO95" s="63">
        <f>'DATA SISWA'!CO92</f>
        <v>16</v>
      </c>
      <c r="CP95" s="63">
        <f>'DATA SISWA'!CP92</f>
        <v>18</v>
      </c>
      <c r="CQ95" s="38">
        <f>'DATA SISWA'!CQ92</f>
        <v>60</v>
      </c>
      <c r="CR95" s="39">
        <f t="shared" si="16"/>
        <v>60</v>
      </c>
      <c r="CS95" s="161" t="str">
        <f t="shared" si="17"/>
        <v>v</v>
      </c>
      <c r="CT95" s="161" t="str">
        <f t="shared" si="18"/>
        <v>-</v>
      </c>
      <c r="CU95" s="162" t="str">
        <f t="shared" si="19"/>
        <v>Tuntas</v>
      </c>
      <c r="CX95" s="37">
        <v>78</v>
      </c>
      <c r="CY95" s="114" t="str">
        <f t="shared" si="15"/>
        <v>SITI NURSADEA</v>
      </c>
      <c r="CZ95" s="157" t="s">
        <v>44</v>
      </c>
      <c r="DA95" s="37" t="s">
        <v>45</v>
      </c>
      <c r="DB95" s="37" t="s">
        <v>46</v>
      </c>
      <c r="DC95" s="37" t="s">
        <v>47</v>
      </c>
    </row>
    <row r="96" spans="1:107" x14ac:dyDescent="0.25">
      <c r="A96" s="54">
        <v>78</v>
      </c>
      <c r="B96" s="110" t="str">
        <f>'DATA SISWA'!C93</f>
        <v>06-</v>
      </c>
      <c r="C96" s="77" t="str">
        <f>'DATA SISWA'!D93</f>
        <v>005-</v>
      </c>
      <c r="D96" s="77">
        <f>'DATA SISWA'!E93</f>
        <v>0</v>
      </c>
      <c r="E96" s="111">
        <f>'DATA SISWA'!F93</f>
        <v>0</v>
      </c>
      <c r="F96" s="62" t="str">
        <f>'DATA SISWA'!B93</f>
        <v>MARYATI</v>
      </c>
      <c r="G96" s="119" t="str">
        <f>'DATA SISWA'!G93</f>
        <v>A</v>
      </c>
      <c r="H96" s="120">
        <f>IF(G96=$G$16,'DATA GURU'!$C$30,0)</f>
        <v>1.75</v>
      </c>
      <c r="I96" s="119" t="str">
        <f>'DATA SISWA'!I93</f>
        <v>E</v>
      </c>
      <c r="J96" s="120">
        <f>IF(I96=$I$16,'DATA GURU'!$C$30,0)</f>
        <v>1.75</v>
      </c>
      <c r="K96" s="119" t="str">
        <f>'DATA SISWA'!K93</f>
        <v>E</v>
      </c>
      <c r="L96" s="120">
        <f>IF(K96=$K$16,'DATA GURU'!$C$30,0)</f>
        <v>0</v>
      </c>
      <c r="M96" s="119" t="str">
        <f>'DATA SISWA'!M93</f>
        <v>A</v>
      </c>
      <c r="N96" s="120">
        <f>IF(M96=$M$16,'DATA GURU'!$C$30,0)</f>
        <v>1.75</v>
      </c>
      <c r="O96" s="119" t="str">
        <f>'DATA SISWA'!O93</f>
        <v>C</v>
      </c>
      <c r="P96" s="120">
        <f>IF(O96=$O$16,'DATA GURU'!$C$30,0)</f>
        <v>0</v>
      </c>
      <c r="Q96" s="119" t="str">
        <f>'DATA SISWA'!Q93</f>
        <v>B</v>
      </c>
      <c r="R96" s="120">
        <f>IF(Q96=$Q$16,'DATA GURU'!$C$30,0)</f>
        <v>0</v>
      </c>
      <c r="S96" s="119" t="str">
        <f>'DATA SISWA'!S93</f>
        <v>E</v>
      </c>
      <c r="T96" s="120">
        <f>IF(S96=$S$16,'DATA GURU'!$C$30,0)</f>
        <v>0</v>
      </c>
      <c r="U96" s="119" t="str">
        <f>'DATA SISWA'!U93</f>
        <v>D</v>
      </c>
      <c r="V96" s="120">
        <f>IF(U96=$U$16,'DATA GURU'!$C$30,0)</f>
        <v>1.75</v>
      </c>
      <c r="W96" s="119" t="str">
        <f>'DATA SISWA'!W93</f>
        <v>A</v>
      </c>
      <c r="X96" s="120">
        <f>IF(W96=$W$16,'DATA GURU'!$C$30,0)</f>
        <v>0</v>
      </c>
      <c r="Y96" s="119" t="str">
        <f>'DATA SISWA'!Y93</f>
        <v>C</v>
      </c>
      <c r="Z96" s="120">
        <f>IF(Y96=$Y$16,'DATA GURU'!$C$30,0)</f>
        <v>1.75</v>
      </c>
      <c r="AA96" s="119" t="str">
        <f>'DATA SISWA'!AA93</f>
        <v>E</v>
      </c>
      <c r="AB96" s="120">
        <f>IF(AA96=$AA$16,'DATA GURU'!$C$30,0)</f>
        <v>1.75</v>
      </c>
      <c r="AC96" s="178" t="str">
        <f>'DATA SISWA'!AC93</f>
        <v>A</v>
      </c>
      <c r="AD96" s="121">
        <f>IF(AC96=$AC$16,'DATA GURU'!$C$30,0)</f>
        <v>1.75</v>
      </c>
      <c r="AE96" s="178" t="str">
        <f>'DATA SISWA'!AE93</f>
        <v>B</v>
      </c>
      <c r="AF96" s="120">
        <f>IF(AE96=$AE$16,'DATA GURU'!$C$30,0)</f>
        <v>1.75</v>
      </c>
      <c r="AG96" s="178" t="str">
        <f>'DATA SISWA'!AG93</f>
        <v>A</v>
      </c>
      <c r="AH96" s="121">
        <f>IF(AG96=$AG$16,'DATA GURU'!$C$30,0)</f>
        <v>1.75</v>
      </c>
      <c r="AI96" s="178" t="str">
        <f>'DATA SISWA'!AI93</f>
        <v>A</v>
      </c>
      <c r="AJ96" s="120">
        <f>IF(AI96=$AI$16,'DATA GURU'!$C$30,0)</f>
        <v>0</v>
      </c>
      <c r="AK96" s="178" t="str">
        <f>'DATA SISWA'!AK93</f>
        <v>C</v>
      </c>
      <c r="AL96" s="121">
        <f>IF(AK96=$AK$16,'DATA GURU'!$C$30,0)</f>
        <v>1.75</v>
      </c>
      <c r="AM96" s="178" t="str">
        <f>'DATA SISWA'!AM93</f>
        <v>B</v>
      </c>
      <c r="AN96" s="120">
        <f>IF(AM96=$AM$16,'DATA GURU'!$C$30,0)</f>
        <v>1.75</v>
      </c>
      <c r="AO96" s="178" t="str">
        <f>'DATA SISWA'!AO93</f>
        <v>B</v>
      </c>
      <c r="AP96" s="121">
        <f>IF(AO96=$AO$16,'DATA GURU'!$C$30,0)</f>
        <v>0</v>
      </c>
      <c r="AQ96" s="178" t="str">
        <f>'DATA SISWA'!AQ93</f>
        <v>B</v>
      </c>
      <c r="AR96" s="120">
        <f>IF(AQ96=$AQ$16,'DATA GURU'!$C$30,0)</f>
        <v>1.75</v>
      </c>
      <c r="AS96" s="178" t="str">
        <f>'DATA SISWA'!AS93</f>
        <v>D</v>
      </c>
      <c r="AT96" s="121">
        <f>IF(AS96=$AS$16,'DATA GURU'!$C$30,0)</f>
        <v>0</v>
      </c>
      <c r="AU96" s="178" t="str">
        <f>'DATA SISWA'!AU93</f>
        <v>A</v>
      </c>
      <c r="AV96" s="120">
        <f>IF(AU96=$AU$16,'DATA GURU'!$C$30,0)</f>
        <v>0</v>
      </c>
      <c r="AW96" s="178" t="str">
        <f>'DATA SISWA'!AW93</f>
        <v>B</v>
      </c>
      <c r="AX96" s="121">
        <f>IF(AW96=$AW$16,'DATA GURU'!$C$30,0)</f>
        <v>1.75</v>
      </c>
      <c r="AY96" s="178" t="str">
        <f>'DATA SISWA'!AY93</f>
        <v>C</v>
      </c>
      <c r="AZ96" s="120">
        <f>IF(AY96=$AY$16,'DATA GURU'!$C$30,0)</f>
        <v>1.75</v>
      </c>
      <c r="BA96" s="178" t="str">
        <f>'DATA SISWA'!BA93</f>
        <v>C</v>
      </c>
      <c r="BB96" s="121">
        <f>IF(BA96=$BA$16,'DATA GURU'!$C$30,0)</f>
        <v>1.75</v>
      </c>
      <c r="BC96" s="178" t="str">
        <f>'DATA SISWA'!BC93</f>
        <v>B</v>
      </c>
      <c r="BD96" s="120">
        <f>IF(BC96=$BC$16,'DATA GURU'!$C$30,0)</f>
        <v>1.75</v>
      </c>
      <c r="BE96" s="178" t="str">
        <f>'DATA SISWA'!BE93</f>
        <v>C</v>
      </c>
      <c r="BF96" s="121">
        <f>IF(BE96=$BE$16,'DATA GURU'!$C$30,0)</f>
        <v>1.75</v>
      </c>
      <c r="BG96" s="178" t="str">
        <f>'DATA SISWA'!BG93</f>
        <v>B</v>
      </c>
      <c r="BH96" s="120">
        <f>IF(BG96=$BG$16,'DATA GURU'!$C$30,0)</f>
        <v>0</v>
      </c>
      <c r="BI96" s="178" t="str">
        <f>'DATA SISWA'!BI93</f>
        <v>E</v>
      </c>
      <c r="BJ96" s="121">
        <f>IF(BI96=$BI$16,'DATA GURU'!$C$30,0)</f>
        <v>0</v>
      </c>
      <c r="BK96" s="178" t="str">
        <f>'DATA SISWA'!BK93</f>
        <v>C</v>
      </c>
      <c r="BL96" s="120">
        <f>IF(BK96=$BK$16,'DATA GURU'!$C$30,0)</f>
        <v>0</v>
      </c>
      <c r="BM96" s="178" t="str">
        <f>'DATA SISWA'!BM93</f>
        <v>C</v>
      </c>
      <c r="BN96" s="121">
        <f>IF(BM96=$BM$16,'DATA GURU'!$C$30,0)</f>
        <v>1.75</v>
      </c>
      <c r="BO96" s="178" t="str">
        <f>'DATA SISWA'!BO93</f>
        <v>B</v>
      </c>
      <c r="BP96" s="120">
        <f>IF(BO96=$BO$16,'DATA GURU'!$C$30,0)</f>
        <v>1.75</v>
      </c>
      <c r="BQ96" s="178" t="str">
        <f>'DATA SISWA'!BQ93</f>
        <v>E</v>
      </c>
      <c r="BR96" s="121">
        <f>IF(BQ96=$BQ$16,'DATA GURU'!$C$30,0)</f>
        <v>1.75</v>
      </c>
      <c r="BS96" s="178" t="str">
        <f>'DATA SISWA'!BS93</f>
        <v>E</v>
      </c>
      <c r="BT96" s="120">
        <f>IF(BS96=$BS$16,'DATA GURU'!$C$30,0)</f>
        <v>1.75</v>
      </c>
      <c r="BU96" s="178" t="str">
        <f>'DATA SISWA'!BU93</f>
        <v>B</v>
      </c>
      <c r="BV96" s="121">
        <f>IF(BU96=$BU$16,'DATA GURU'!$C$30,0)</f>
        <v>1.75</v>
      </c>
      <c r="BW96" s="178" t="str">
        <f>'DATA SISWA'!BW93</f>
        <v>B</v>
      </c>
      <c r="BX96" s="120">
        <f>IF(BW96=$BW$16,'DATA GURU'!$C$30,0)</f>
        <v>0</v>
      </c>
      <c r="BY96" s="178" t="str">
        <f>'DATA SISWA'!BY93</f>
        <v>E</v>
      </c>
      <c r="BZ96" s="121">
        <f>IF(BY96=$BY$16,'DATA GURU'!$C$30,0)</f>
        <v>0</v>
      </c>
      <c r="CA96" s="178" t="str">
        <f>'DATA SISWA'!CA93</f>
        <v>C</v>
      </c>
      <c r="CB96" s="120">
        <f>IF(CA96=$CA$16,'DATA GURU'!$C$30,0)</f>
        <v>1.75</v>
      </c>
      <c r="CC96" s="178" t="str">
        <f>'DATA SISWA'!CC93</f>
        <v>C</v>
      </c>
      <c r="CD96" s="121">
        <f>IF(CC96=$CC$16,'DATA GURU'!$C$30,0)</f>
        <v>0</v>
      </c>
      <c r="CE96" s="178" t="str">
        <f>'DATA SISWA'!CE93</f>
        <v>B</v>
      </c>
      <c r="CF96" s="120">
        <f>IF(CE96=$CE$16,'DATA GURU'!$C$30,0)</f>
        <v>1.75</v>
      </c>
      <c r="CG96" s="178" t="str">
        <f>'DATA SISWA'!CG93</f>
        <v>D</v>
      </c>
      <c r="CH96" s="121">
        <f>IF(CG96=$CG$16,'DATA GURU'!$C$30,0)</f>
        <v>0</v>
      </c>
      <c r="CI96" s="52">
        <f>'DATA SISWA'!CI93</f>
        <v>3</v>
      </c>
      <c r="CJ96" s="52">
        <f>'DATA SISWA'!CJ93</f>
        <v>7</v>
      </c>
      <c r="CK96" s="52">
        <f>'DATA SISWA'!CK93</f>
        <v>3</v>
      </c>
      <c r="CL96" s="52">
        <f>'DATA SISWA'!CL93</f>
        <v>1</v>
      </c>
      <c r="CM96" s="52">
        <f>'DATA SISWA'!CM93</f>
        <v>5</v>
      </c>
      <c r="CN96" s="63">
        <f>'DATA SISWA'!CN93</f>
        <v>24</v>
      </c>
      <c r="CO96" s="63">
        <f>'DATA SISWA'!CO93</f>
        <v>16</v>
      </c>
      <c r="CP96" s="63">
        <f>'DATA SISWA'!CP93</f>
        <v>19</v>
      </c>
      <c r="CQ96" s="38">
        <f>'DATA SISWA'!CQ93</f>
        <v>61</v>
      </c>
      <c r="CR96" s="39">
        <f t="shared" si="16"/>
        <v>61</v>
      </c>
      <c r="CS96" s="161" t="str">
        <f t="shared" si="17"/>
        <v>v</v>
      </c>
      <c r="CT96" s="161" t="str">
        <f t="shared" si="18"/>
        <v>-</v>
      </c>
      <c r="CU96" s="162" t="str">
        <f t="shared" si="19"/>
        <v>Tuntas</v>
      </c>
      <c r="CX96" s="37">
        <v>79</v>
      </c>
      <c r="CY96" s="114" t="str">
        <f t="shared" si="15"/>
        <v>WAHIDAH</v>
      </c>
      <c r="CZ96" s="157" t="s">
        <v>44</v>
      </c>
      <c r="DA96" s="37" t="s">
        <v>45</v>
      </c>
      <c r="DB96" s="37" t="s">
        <v>46</v>
      </c>
      <c r="DC96" s="37" t="s">
        <v>47</v>
      </c>
    </row>
    <row r="97" spans="1:107" x14ac:dyDescent="0.25">
      <c r="A97" s="53">
        <v>79</v>
      </c>
      <c r="B97" s="110" t="str">
        <f>'DATA SISWA'!C94</f>
        <v>06-</v>
      </c>
      <c r="C97" s="77" t="str">
        <f>'DATA SISWA'!D94</f>
        <v>005-</v>
      </c>
      <c r="D97" s="77">
        <f>'DATA SISWA'!E94</f>
        <v>0</v>
      </c>
      <c r="E97" s="111">
        <f>'DATA SISWA'!F94</f>
        <v>0</v>
      </c>
      <c r="F97" s="62" t="str">
        <f>'DATA SISWA'!B94</f>
        <v>SANIYAH</v>
      </c>
      <c r="G97" s="119" t="str">
        <f>'DATA SISWA'!G94</f>
        <v>A</v>
      </c>
      <c r="H97" s="120">
        <f>IF(G97=$G$16,'DATA GURU'!$C$30,0)</f>
        <v>1.75</v>
      </c>
      <c r="I97" s="119" t="str">
        <f>'DATA SISWA'!I94</f>
        <v>E</v>
      </c>
      <c r="J97" s="120">
        <f>IF(I97=$I$16,'DATA GURU'!$C$30,0)</f>
        <v>1.75</v>
      </c>
      <c r="K97" s="119" t="str">
        <f>'DATA SISWA'!K94</f>
        <v>E</v>
      </c>
      <c r="L97" s="120">
        <f>IF(K97=$K$16,'DATA GURU'!$C$30,0)</f>
        <v>0</v>
      </c>
      <c r="M97" s="119" t="str">
        <f>'DATA SISWA'!M94</f>
        <v>C</v>
      </c>
      <c r="N97" s="120">
        <f>IF(M97=$M$16,'DATA GURU'!$C$30,0)</f>
        <v>0</v>
      </c>
      <c r="O97" s="119" t="str">
        <f>'DATA SISWA'!O94</f>
        <v>D</v>
      </c>
      <c r="P97" s="120">
        <f>IF(O97=$O$16,'DATA GURU'!$C$30,0)</f>
        <v>0</v>
      </c>
      <c r="Q97" s="119" t="str">
        <f>'DATA SISWA'!Q94</f>
        <v>B</v>
      </c>
      <c r="R97" s="120">
        <f>IF(Q97=$Q$16,'DATA GURU'!$C$30,0)</f>
        <v>0</v>
      </c>
      <c r="S97" s="119" t="str">
        <f>'DATA SISWA'!S94</f>
        <v>A</v>
      </c>
      <c r="T97" s="120">
        <f>IF(S97=$S$16,'DATA GURU'!$C$30,0)</f>
        <v>0</v>
      </c>
      <c r="U97" s="119" t="str">
        <f>'DATA SISWA'!U94</f>
        <v>E</v>
      </c>
      <c r="V97" s="120">
        <f>IF(U97=$U$16,'DATA GURU'!$C$30,0)</f>
        <v>0</v>
      </c>
      <c r="W97" s="119" t="str">
        <f>'DATA SISWA'!W94</f>
        <v>D</v>
      </c>
      <c r="X97" s="120">
        <f>IF(W97=$W$16,'DATA GURU'!$C$30,0)</f>
        <v>0</v>
      </c>
      <c r="Y97" s="119" t="str">
        <f>'DATA SISWA'!Y94</f>
        <v>C</v>
      </c>
      <c r="Z97" s="120">
        <f>IF(Y97=$Y$16,'DATA GURU'!$C$30,0)</f>
        <v>1.75</v>
      </c>
      <c r="AA97" s="119" t="str">
        <f>'DATA SISWA'!AA94</f>
        <v>E</v>
      </c>
      <c r="AB97" s="120">
        <f>IF(AA97=$AA$16,'DATA GURU'!$C$30,0)</f>
        <v>1.75</v>
      </c>
      <c r="AC97" s="178" t="str">
        <f>'DATA SISWA'!AC94</f>
        <v>A</v>
      </c>
      <c r="AD97" s="121">
        <f>IF(AC97=$AC$16,'DATA GURU'!$C$30,0)</f>
        <v>1.75</v>
      </c>
      <c r="AE97" s="178" t="str">
        <f>'DATA SISWA'!AE94</f>
        <v>A</v>
      </c>
      <c r="AF97" s="120">
        <f>IF(AE97=$AE$16,'DATA GURU'!$C$30,0)</f>
        <v>0</v>
      </c>
      <c r="AG97" s="178" t="str">
        <f>'DATA SISWA'!AG94</f>
        <v>A</v>
      </c>
      <c r="AH97" s="121">
        <f>IF(AG97=$AG$16,'DATA GURU'!$C$30,0)</f>
        <v>1.75</v>
      </c>
      <c r="AI97" s="178" t="str">
        <f>'DATA SISWA'!AI94</f>
        <v>C</v>
      </c>
      <c r="AJ97" s="120">
        <f>IF(AI97=$AI$16,'DATA GURU'!$C$30,0)</f>
        <v>0</v>
      </c>
      <c r="AK97" s="178" t="str">
        <f>'DATA SISWA'!AK94</f>
        <v>E</v>
      </c>
      <c r="AL97" s="121">
        <f>IF(AK97=$AK$16,'DATA GURU'!$C$30,0)</f>
        <v>0</v>
      </c>
      <c r="AM97" s="178" t="str">
        <f>'DATA SISWA'!AM94</f>
        <v>D</v>
      </c>
      <c r="AN97" s="120">
        <f>IF(AM97=$AM$16,'DATA GURU'!$C$30,0)</f>
        <v>0</v>
      </c>
      <c r="AO97" s="178" t="str">
        <f>'DATA SISWA'!AO94</f>
        <v>B</v>
      </c>
      <c r="AP97" s="121">
        <f>IF(AO97=$AO$16,'DATA GURU'!$C$30,0)</f>
        <v>0</v>
      </c>
      <c r="AQ97" s="178" t="str">
        <f>'DATA SISWA'!AQ94</f>
        <v>B</v>
      </c>
      <c r="AR97" s="120">
        <f>IF(AQ97=$AQ$16,'DATA GURU'!$C$30,0)</f>
        <v>1.75</v>
      </c>
      <c r="AS97" s="178" t="str">
        <f>'DATA SISWA'!AS94</f>
        <v>D</v>
      </c>
      <c r="AT97" s="121">
        <f>IF(AS97=$AS$16,'DATA GURU'!$C$30,0)</f>
        <v>0</v>
      </c>
      <c r="AU97" s="178" t="str">
        <f>'DATA SISWA'!AU94</f>
        <v>C</v>
      </c>
      <c r="AV97" s="120">
        <f>IF(AU97=$AU$16,'DATA GURU'!$C$30,0)</f>
        <v>0</v>
      </c>
      <c r="AW97" s="178" t="str">
        <f>'DATA SISWA'!AW94</f>
        <v>B</v>
      </c>
      <c r="AX97" s="121">
        <f>IF(AW97=$AW$16,'DATA GURU'!$C$30,0)</f>
        <v>1.75</v>
      </c>
      <c r="AY97" s="178" t="str">
        <f>'DATA SISWA'!AY94</f>
        <v>C</v>
      </c>
      <c r="AZ97" s="120">
        <f>IF(AY97=$AY$16,'DATA GURU'!$C$30,0)</f>
        <v>1.75</v>
      </c>
      <c r="BA97" s="178" t="str">
        <f>'DATA SISWA'!BA94</f>
        <v>C</v>
      </c>
      <c r="BB97" s="121">
        <f>IF(BA97=$BA$16,'DATA GURU'!$C$30,0)</f>
        <v>1.75</v>
      </c>
      <c r="BC97" s="178" t="str">
        <f>'DATA SISWA'!BC94</f>
        <v>B</v>
      </c>
      <c r="BD97" s="120">
        <f>IF(BC97=$BC$16,'DATA GURU'!$C$30,0)</f>
        <v>1.75</v>
      </c>
      <c r="BE97" s="178" t="str">
        <f>'DATA SISWA'!BE94</f>
        <v>C</v>
      </c>
      <c r="BF97" s="121">
        <f>IF(BE97=$BE$16,'DATA GURU'!$C$30,0)</f>
        <v>1.75</v>
      </c>
      <c r="BG97" s="178" t="str">
        <f>'DATA SISWA'!BG94</f>
        <v>D</v>
      </c>
      <c r="BH97" s="120">
        <f>IF(BG97=$BG$16,'DATA GURU'!$C$30,0)</f>
        <v>1.75</v>
      </c>
      <c r="BI97" s="178" t="str">
        <f>'DATA SISWA'!BI94</f>
        <v>A</v>
      </c>
      <c r="BJ97" s="121">
        <f>IF(BI97=$BI$16,'DATA GURU'!$C$30,0)</f>
        <v>1.75</v>
      </c>
      <c r="BK97" s="178" t="str">
        <f>'DATA SISWA'!BK94</f>
        <v>D</v>
      </c>
      <c r="BL97" s="120">
        <f>IF(BK97=$BK$16,'DATA GURU'!$C$30,0)</f>
        <v>0</v>
      </c>
      <c r="BM97" s="178" t="str">
        <f>'DATA SISWA'!BM94</f>
        <v>C</v>
      </c>
      <c r="BN97" s="121">
        <f>IF(BM97=$BM$16,'DATA GURU'!$C$30,0)</f>
        <v>1.75</v>
      </c>
      <c r="BO97" s="178" t="str">
        <f>'DATA SISWA'!BO94</f>
        <v>E</v>
      </c>
      <c r="BP97" s="120">
        <f>IF(BO97=$BO$16,'DATA GURU'!$C$30,0)</f>
        <v>0</v>
      </c>
      <c r="BQ97" s="178" t="str">
        <f>'DATA SISWA'!BQ94</f>
        <v>E</v>
      </c>
      <c r="BR97" s="121">
        <f>IF(BQ97=$BQ$16,'DATA GURU'!$C$30,0)</f>
        <v>1.75</v>
      </c>
      <c r="BS97" s="178" t="str">
        <f>'DATA SISWA'!BS94</f>
        <v>E</v>
      </c>
      <c r="BT97" s="120">
        <f>IF(BS97=$BS$16,'DATA GURU'!$C$30,0)</f>
        <v>1.75</v>
      </c>
      <c r="BU97" s="178" t="str">
        <f>'DATA SISWA'!BU94</f>
        <v>B</v>
      </c>
      <c r="BV97" s="121">
        <f>IF(BU97=$BU$16,'DATA GURU'!$C$30,0)</f>
        <v>1.75</v>
      </c>
      <c r="BW97" s="178" t="str">
        <f>'DATA SISWA'!BW94</f>
        <v>A</v>
      </c>
      <c r="BX97" s="120">
        <f>IF(BW97=$BW$16,'DATA GURU'!$C$30,0)</f>
        <v>0</v>
      </c>
      <c r="BY97" s="178" t="str">
        <f>'DATA SISWA'!BY94</f>
        <v>E</v>
      </c>
      <c r="BZ97" s="121">
        <f>IF(BY97=$BY$16,'DATA GURU'!$C$30,0)</f>
        <v>0</v>
      </c>
      <c r="CA97" s="178" t="str">
        <f>'DATA SISWA'!CA94</f>
        <v>E</v>
      </c>
      <c r="CB97" s="120">
        <f>IF(CA97=$CA$16,'DATA GURU'!$C$30,0)</f>
        <v>0</v>
      </c>
      <c r="CC97" s="178" t="str">
        <f>'DATA SISWA'!CC94</f>
        <v>C</v>
      </c>
      <c r="CD97" s="121">
        <f>IF(CC97=$CC$16,'DATA GURU'!$C$30,0)</f>
        <v>0</v>
      </c>
      <c r="CE97" s="178" t="str">
        <f>'DATA SISWA'!CE94</f>
        <v>B</v>
      </c>
      <c r="CF97" s="120">
        <f>IF(CE97=$CE$16,'DATA GURU'!$C$30,0)</f>
        <v>1.75</v>
      </c>
      <c r="CG97" s="178" t="str">
        <f>'DATA SISWA'!CG94</f>
        <v>A</v>
      </c>
      <c r="CH97" s="121">
        <f>IF(CG97=$CG$16,'DATA GURU'!$C$30,0)</f>
        <v>0</v>
      </c>
      <c r="CI97" s="52">
        <f>'DATA SISWA'!CI94</f>
        <v>4</v>
      </c>
      <c r="CJ97" s="52">
        <f>'DATA SISWA'!CJ94</f>
        <v>8</v>
      </c>
      <c r="CK97" s="52">
        <f>'DATA SISWA'!CK94</f>
        <v>3</v>
      </c>
      <c r="CL97" s="52">
        <f>'DATA SISWA'!CL94</f>
        <v>1</v>
      </c>
      <c r="CM97" s="52">
        <f>'DATA SISWA'!CM94</f>
        <v>5</v>
      </c>
      <c r="CN97" s="63">
        <f>'DATA SISWA'!CN94</f>
        <v>19</v>
      </c>
      <c r="CO97" s="63">
        <f>'DATA SISWA'!CO94</f>
        <v>21</v>
      </c>
      <c r="CP97" s="63">
        <f>'DATA SISWA'!CP94</f>
        <v>21</v>
      </c>
      <c r="CQ97" s="38">
        <f>'DATA SISWA'!CQ94</f>
        <v>54.25</v>
      </c>
      <c r="CR97" s="39">
        <f t="shared" si="16"/>
        <v>54.25</v>
      </c>
      <c r="CS97" s="161" t="str">
        <f t="shared" si="17"/>
        <v>-</v>
      </c>
      <c r="CT97" s="161" t="str">
        <f t="shared" si="18"/>
        <v>v</v>
      </c>
      <c r="CU97" s="162" t="str">
        <f t="shared" si="19"/>
        <v>Remedial</v>
      </c>
      <c r="CX97" s="37">
        <v>80</v>
      </c>
      <c r="CY97" s="114" t="str">
        <f t="shared" si="15"/>
        <v>YOSI AMELIA</v>
      </c>
      <c r="CZ97" s="157" t="s">
        <v>44</v>
      </c>
      <c r="DA97" s="37" t="s">
        <v>45</v>
      </c>
      <c r="DB97" s="37" t="s">
        <v>46</v>
      </c>
      <c r="DC97" s="37" t="s">
        <v>47</v>
      </c>
    </row>
    <row r="98" spans="1:107" x14ac:dyDescent="0.25">
      <c r="A98" s="54">
        <v>80</v>
      </c>
      <c r="B98" s="110" t="str">
        <f>'DATA SISWA'!C95</f>
        <v>06-</v>
      </c>
      <c r="C98" s="77" t="str">
        <f>'DATA SISWA'!D95</f>
        <v>005-</v>
      </c>
      <c r="D98" s="77">
        <f>'DATA SISWA'!E95</f>
        <v>0</v>
      </c>
      <c r="E98" s="111">
        <f>'DATA SISWA'!F95</f>
        <v>0</v>
      </c>
      <c r="F98" s="62" t="str">
        <f>'DATA SISWA'!B95</f>
        <v>SITI KHADIJAH</v>
      </c>
      <c r="G98" s="119" t="str">
        <f>'DATA SISWA'!G95</f>
        <v>A</v>
      </c>
      <c r="H98" s="120">
        <f>IF(G98=$G$16,'DATA GURU'!$C$30,0)</f>
        <v>1.75</v>
      </c>
      <c r="I98" s="119" t="str">
        <f>'DATA SISWA'!I95</f>
        <v>E</v>
      </c>
      <c r="J98" s="120">
        <f>IF(I98=$I$16,'DATA GURU'!$C$30,0)</f>
        <v>1.75</v>
      </c>
      <c r="K98" s="119" t="str">
        <f>'DATA SISWA'!K95</f>
        <v>E</v>
      </c>
      <c r="L98" s="120">
        <f>IF(K98=$K$16,'DATA GURU'!$C$30,0)</f>
        <v>0</v>
      </c>
      <c r="M98" s="119" t="str">
        <f>'DATA SISWA'!M95</f>
        <v>C</v>
      </c>
      <c r="N98" s="120">
        <f>IF(M98=$M$16,'DATA GURU'!$C$30,0)</f>
        <v>0</v>
      </c>
      <c r="O98" s="119" t="str">
        <f>'DATA SISWA'!O95</f>
        <v>A</v>
      </c>
      <c r="P98" s="120">
        <f>IF(O98=$O$16,'DATA GURU'!$C$30,0)</f>
        <v>0</v>
      </c>
      <c r="Q98" s="119" t="str">
        <f>'DATA SISWA'!Q95</f>
        <v>B</v>
      </c>
      <c r="R98" s="120">
        <f>IF(Q98=$Q$16,'DATA GURU'!$C$30,0)</f>
        <v>0</v>
      </c>
      <c r="S98" s="119" t="str">
        <f>'DATA SISWA'!S95</f>
        <v>B</v>
      </c>
      <c r="T98" s="120">
        <f>IF(S98=$S$16,'DATA GURU'!$C$30,0)</f>
        <v>0</v>
      </c>
      <c r="U98" s="119" t="str">
        <f>'DATA SISWA'!U95</f>
        <v>A</v>
      </c>
      <c r="V98" s="120">
        <f>IF(U98=$U$16,'DATA GURU'!$C$30,0)</f>
        <v>0</v>
      </c>
      <c r="W98" s="119" t="str">
        <f>'DATA SISWA'!W95</f>
        <v>C</v>
      </c>
      <c r="X98" s="120">
        <f>IF(W98=$W$16,'DATA GURU'!$C$30,0)</f>
        <v>0</v>
      </c>
      <c r="Y98" s="119" t="str">
        <f>'DATA SISWA'!Y95</f>
        <v>B</v>
      </c>
      <c r="Z98" s="120">
        <f>IF(Y98=$Y$16,'DATA GURU'!$C$30,0)</f>
        <v>0</v>
      </c>
      <c r="AA98" s="119" t="str">
        <f>'DATA SISWA'!AA95</f>
        <v>D</v>
      </c>
      <c r="AB98" s="120">
        <f>IF(AA98=$AA$16,'DATA GURU'!$C$30,0)</f>
        <v>0</v>
      </c>
      <c r="AC98" s="178" t="str">
        <f>'DATA SISWA'!AC95</f>
        <v>E</v>
      </c>
      <c r="AD98" s="121">
        <f>IF(AC98=$AC$16,'DATA GURU'!$C$30,0)</f>
        <v>0</v>
      </c>
      <c r="AE98" s="178" t="str">
        <f>'DATA SISWA'!AE95</f>
        <v>A</v>
      </c>
      <c r="AF98" s="120">
        <f>IF(AE98=$AE$16,'DATA GURU'!$C$30,0)</f>
        <v>0</v>
      </c>
      <c r="AG98" s="178" t="str">
        <f>'DATA SISWA'!AG95</f>
        <v>A</v>
      </c>
      <c r="AH98" s="121">
        <f>IF(AG98=$AG$16,'DATA GURU'!$C$30,0)</f>
        <v>1.75</v>
      </c>
      <c r="AI98" s="178" t="str">
        <f>'DATA SISWA'!AI95</f>
        <v>A</v>
      </c>
      <c r="AJ98" s="120">
        <f>IF(AI98=$AI$16,'DATA GURU'!$C$30,0)</f>
        <v>0</v>
      </c>
      <c r="AK98" s="178" t="str">
        <f>'DATA SISWA'!AK95</f>
        <v>C</v>
      </c>
      <c r="AL98" s="121">
        <f>IF(AK98=$AK$16,'DATA GURU'!$C$30,0)</f>
        <v>1.75</v>
      </c>
      <c r="AM98" s="178" t="str">
        <f>'DATA SISWA'!AM95</f>
        <v>A</v>
      </c>
      <c r="AN98" s="120">
        <f>IF(AM98=$AM$16,'DATA GURU'!$C$30,0)</f>
        <v>0</v>
      </c>
      <c r="AO98" s="178" t="str">
        <f>'DATA SISWA'!AO95</f>
        <v>B</v>
      </c>
      <c r="AP98" s="121">
        <f>IF(AO98=$AO$16,'DATA GURU'!$C$30,0)</f>
        <v>0</v>
      </c>
      <c r="AQ98" s="178" t="str">
        <f>'DATA SISWA'!AQ95</f>
        <v>B</v>
      </c>
      <c r="AR98" s="120">
        <f>IF(AQ98=$AQ$16,'DATA GURU'!$C$30,0)</f>
        <v>1.75</v>
      </c>
      <c r="AS98" s="178" t="str">
        <f>'DATA SISWA'!AS95</f>
        <v>E</v>
      </c>
      <c r="AT98" s="121">
        <f>IF(AS98=$AS$16,'DATA GURU'!$C$30,0)</f>
        <v>0</v>
      </c>
      <c r="AU98" s="178" t="str">
        <f>'DATA SISWA'!AU95</f>
        <v>C</v>
      </c>
      <c r="AV98" s="120">
        <f>IF(AU98=$AU$16,'DATA GURU'!$C$30,0)</f>
        <v>0</v>
      </c>
      <c r="AW98" s="178" t="str">
        <f>'DATA SISWA'!AW95</f>
        <v>B</v>
      </c>
      <c r="AX98" s="121">
        <f>IF(AW98=$AW$16,'DATA GURU'!$C$30,0)</f>
        <v>1.75</v>
      </c>
      <c r="AY98" s="178" t="str">
        <f>'DATA SISWA'!AY95</f>
        <v>B</v>
      </c>
      <c r="AZ98" s="120">
        <f>IF(AY98=$AY$16,'DATA GURU'!$C$30,0)</f>
        <v>0</v>
      </c>
      <c r="BA98" s="178" t="str">
        <f>'DATA SISWA'!BA95</f>
        <v>C</v>
      </c>
      <c r="BB98" s="121">
        <f>IF(BA98=$BA$16,'DATA GURU'!$C$30,0)</f>
        <v>1.75</v>
      </c>
      <c r="BC98" s="178" t="str">
        <f>'DATA SISWA'!BC95</f>
        <v>B</v>
      </c>
      <c r="BD98" s="120">
        <f>IF(BC98=$BC$16,'DATA GURU'!$C$30,0)</f>
        <v>1.75</v>
      </c>
      <c r="BE98" s="178" t="str">
        <f>'DATA SISWA'!BE95</f>
        <v>B</v>
      </c>
      <c r="BF98" s="121">
        <f>IF(BE98=$BE$16,'DATA GURU'!$C$30,0)</f>
        <v>0</v>
      </c>
      <c r="BG98" s="178" t="str">
        <f>'DATA SISWA'!BG95</f>
        <v>D</v>
      </c>
      <c r="BH98" s="120">
        <f>IF(BG98=$BG$16,'DATA GURU'!$C$30,0)</f>
        <v>1.75</v>
      </c>
      <c r="BI98" s="178" t="str">
        <f>'DATA SISWA'!BI95</f>
        <v>A</v>
      </c>
      <c r="BJ98" s="121">
        <f>IF(BI98=$BI$16,'DATA GURU'!$C$30,0)</f>
        <v>1.75</v>
      </c>
      <c r="BK98" s="178" t="str">
        <f>'DATA SISWA'!BK95</f>
        <v>A</v>
      </c>
      <c r="BL98" s="120">
        <f>IF(BK98=$BK$16,'DATA GURU'!$C$30,0)</f>
        <v>0</v>
      </c>
      <c r="BM98" s="178" t="str">
        <f>'DATA SISWA'!BM95</f>
        <v>C</v>
      </c>
      <c r="BN98" s="121">
        <f>IF(BM98=$BM$16,'DATA GURU'!$C$30,0)</f>
        <v>1.75</v>
      </c>
      <c r="BO98" s="178" t="str">
        <f>'DATA SISWA'!BO95</f>
        <v>B</v>
      </c>
      <c r="BP98" s="120">
        <f>IF(BO98=$BO$16,'DATA GURU'!$C$30,0)</f>
        <v>1.75</v>
      </c>
      <c r="BQ98" s="178" t="str">
        <f>'DATA SISWA'!BQ95</f>
        <v>B</v>
      </c>
      <c r="BR98" s="121">
        <f>IF(BQ98=$BQ$16,'DATA GURU'!$C$30,0)</f>
        <v>0</v>
      </c>
      <c r="BS98" s="178" t="str">
        <f>'DATA SISWA'!BS95</f>
        <v>E</v>
      </c>
      <c r="BT98" s="120">
        <f>IF(BS98=$BS$16,'DATA GURU'!$C$30,0)</f>
        <v>1.75</v>
      </c>
      <c r="BU98" s="178" t="str">
        <f>'DATA SISWA'!BU95</f>
        <v>B</v>
      </c>
      <c r="BV98" s="121">
        <f>IF(BU98=$BU$16,'DATA GURU'!$C$30,0)</f>
        <v>1.75</v>
      </c>
      <c r="BW98" s="178" t="str">
        <f>'DATA SISWA'!BW95</f>
        <v>B</v>
      </c>
      <c r="BX98" s="120">
        <f>IF(BW98=$BW$16,'DATA GURU'!$C$30,0)</f>
        <v>0</v>
      </c>
      <c r="BY98" s="178" t="str">
        <f>'DATA SISWA'!BY95</f>
        <v>E</v>
      </c>
      <c r="BZ98" s="121">
        <f>IF(BY98=$BY$16,'DATA GURU'!$C$30,0)</f>
        <v>0</v>
      </c>
      <c r="CA98" s="178" t="str">
        <f>'DATA SISWA'!CA95</f>
        <v>C</v>
      </c>
      <c r="CB98" s="120">
        <f>IF(CA98=$CA$16,'DATA GURU'!$C$30,0)</f>
        <v>1.75</v>
      </c>
      <c r="CC98" s="178" t="str">
        <f>'DATA SISWA'!CC95</f>
        <v>A</v>
      </c>
      <c r="CD98" s="121">
        <f>IF(CC98=$CC$16,'DATA GURU'!$C$30,0)</f>
        <v>1.75</v>
      </c>
      <c r="CE98" s="178" t="str">
        <f>'DATA SISWA'!CE95</f>
        <v>B</v>
      </c>
      <c r="CF98" s="120">
        <f>IF(CE98=$CE$16,'DATA GURU'!$C$30,0)</f>
        <v>1.75</v>
      </c>
      <c r="CG98" s="178" t="str">
        <f>'DATA SISWA'!CG95</f>
        <v>D</v>
      </c>
      <c r="CH98" s="121">
        <f>IF(CG98=$CG$16,'DATA GURU'!$C$30,0)</f>
        <v>0</v>
      </c>
      <c r="CI98" s="52">
        <f>'DATA SISWA'!CI95</f>
        <v>3</v>
      </c>
      <c r="CJ98" s="52">
        <f>'DATA SISWA'!CJ95</f>
        <v>6</v>
      </c>
      <c r="CK98" s="52">
        <f>'DATA SISWA'!CK95</f>
        <v>3</v>
      </c>
      <c r="CL98" s="52">
        <f>'DATA SISWA'!CL95</f>
        <v>1</v>
      </c>
      <c r="CM98" s="52">
        <f>'DATA SISWA'!CM95</f>
        <v>5</v>
      </c>
      <c r="CN98" s="63">
        <f>'DATA SISWA'!CN95</f>
        <v>17</v>
      </c>
      <c r="CO98" s="63">
        <f>'DATA SISWA'!CO95</f>
        <v>23</v>
      </c>
      <c r="CP98" s="63">
        <f>'DATA SISWA'!CP95</f>
        <v>18</v>
      </c>
      <c r="CQ98" s="38">
        <f>'DATA SISWA'!CQ95</f>
        <v>47.75</v>
      </c>
      <c r="CR98" s="39">
        <f t="shared" si="16"/>
        <v>47.75</v>
      </c>
      <c r="CS98" s="161" t="str">
        <f t="shared" si="17"/>
        <v>-</v>
      </c>
      <c r="CT98" s="161" t="str">
        <f t="shared" si="18"/>
        <v>v</v>
      </c>
      <c r="CU98" s="162" t="str">
        <f t="shared" si="19"/>
        <v>Remedial</v>
      </c>
      <c r="CX98" s="37">
        <v>81</v>
      </c>
      <c r="CY98" s="114" t="str">
        <f t="shared" si="15"/>
        <v>YOVA SYAFVIRA</v>
      </c>
      <c r="CZ98" s="157" t="s">
        <v>44</v>
      </c>
      <c r="DA98" s="37" t="s">
        <v>45</v>
      </c>
      <c r="DB98" s="37" t="s">
        <v>46</v>
      </c>
      <c r="DC98" s="37" t="s">
        <v>47</v>
      </c>
    </row>
    <row r="99" spans="1:107" x14ac:dyDescent="0.25">
      <c r="A99" s="53">
        <v>81</v>
      </c>
      <c r="B99" s="110" t="str">
        <f>'DATA SISWA'!C96</f>
        <v>06-</v>
      </c>
      <c r="C99" s="77" t="str">
        <f>'DATA SISWA'!D96</f>
        <v>005-</v>
      </c>
      <c r="D99" s="77">
        <f>'DATA SISWA'!E96</f>
        <v>0</v>
      </c>
      <c r="E99" s="111">
        <f>'DATA SISWA'!F96</f>
        <v>0</v>
      </c>
      <c r="F99" s="62" t="str">
        <f>'DATA SISWA'!B96</f>
        <v>SYAHRUL FAHMI</v>
      </c>
      <c r="G99" s="119" t="str">
        <f>'DATA SISWA'!G96</f>
        <v>B</v>
      </c>
      <c r="H99" s="120">
        <f>IF(G99=$G$16,'DATA GURU'!$C$30,0)</f>
        <v>0</v>
      </c>
      <c r="I99" s="119" t="str">
        <f>'DATA SISWA'!I96</f>
        <v>D</v>
      </c>
      <c r="J99" s="120">
        <f>IF(I99=$I$16,'DATA GURU'!$C$30,0)</f>
        <v>0</v>
      </c>
      <c r="K99" s="119" t="str">
        <f>'DATA SISWA'!K96</f>
        <v>E</v>
      </c>
      <c r="L99" s="120">
        <f>IF(K99=$K$16,'DATA GURU'!$C$30,0)</f>
        <v>0</v>
      </c>
      <c r="M99" s="119" t="str">
        <f>'DATA SISWA'!M96</f>
        <v>A</v>
      </c>
      <c r="N99" s="120">
        <f>IF(M99=$M$16,'DATA GURU'!$C$30,0)</f>
        <v>1.75</v>
      </c>
      <c r="O99" s="119" t="str">
        <f>'DATA SISWA'!O96</f>
        <v>B</v>
      </c>
      <c r="P99" s="120">
        <f>IF(O99=$O$16,'DATA GURU'!$C$30,0)</f>
        <v>1.75</v>
      </c>
      <c r="Q99" s="119" t="str">
        <f>'DATA SISWA'!Q96</f>
        <v>B</v>
      </c>
      <c r="R99" s="120">
        <f>IF(Q99=$Q$16,'DATA GURU'!$C$30,0)</f>
        <v>0</v>
      </c>
      <c r="S99" s="119" t="str">
        <f>'DATA SISWA'!S96</f>
        <v>E</v>
      </c>
      <c r="T99" s="120">
        <f>IF(S99=$S$16,'DATA GURU'!$C$30,0)</f>
        <v>0</v>
      </c>
      <c r="U99" s="119" t="str">
        <f>'DATA SISWA'!U96</f>
        <v>D</v>
      </c>
      <c r="V99" s="120">
        <f>IF(U99=$U$16,'DATA GURU'!$C$30,0)</f>
        <v>1.75</v>
      </c>
      <c r="W99" s="119" t="str">
        <f>'DATA SISWA'!W96</f>
        <v>A</v>
      </c>
      <c r="X99" s="120">
        <f>IF(W99=$W$16,'DATA GURU'!$C$30,0)</f>
        <v>0</v>
      </c>
      <c r="Y99" s="119" t="str">
        <f>'DATA SISWA'!Y96</f>
        <v>A</v>
      </c>
      <c r="Z99" s="120">
        <f>IF(Y99=$Y$16,'DATA GURU'!$C$30,0)</f>
        <v>0</v>
      </c>
      <c r="AA99" s="119" t="str">
        <f>'DATA SISWA'!AA96</f>
        <v>D</v>
      </c>
      <c r="AB99" s="120">
        <f>IF(AA99=$AA$16,'DATA GURU'!$C$30,0)</f>
        <v>0</v>
      </c>
      <c r="AC99" s="178" t="str">
        <f>'DATA SISWA'!AC96</f>
        <v>A</v>
      </c>
      <c r="AD99" s="121">
        <f>IF(AC99=$AC$16,'DATA GURU'!$C$30,0)</f>
        <v>1.75</v>
      </c>
      <c r="AE99" s="178" t="str">
        <f>'DATA SISWA'!AE96</f>
        <v>A</v>
      </c>
      <c r="AF99" s="120">
        <f>IF(AE99=$AE$16,'DATA GURU'!$C$30,0)</f>
        <v>0</v>
      </c>
      <c r="AG99" s="178" t="str">
        <f>'DATA SISWA'!AG96</f>
        <v>A</v>
      </c>
      <c r="AH99" s="121">
        <f>IF(AG99=$AG$16,'DATA GURU'!$C$30,0)</f>
        <v>1.75</v>
      </c>
      <c r="AI99" s="178" t="str">
        <f>'DATA SISWA'!AI96</f>
        <v>D</v>
      </c>
      <c r="AJ99" s="120">
        <f>IF(AI99=$AI$16,'DATA GURU'!$C$30,0)</f>
        <v>1.75</v>
      </c>
      <c r="AK99" s="178" t="str">
        <f>'DATA SISWA'!AK96</f>
        <v>E</v>
      </c>
      <c r="AL99" s="121">
        <f>IF(AK99=$AK$16,'DATA GURU'!$C$30,0)</f>
        <v>0</v>
      </c>
      <c r="AM99" s="178" t="str">
        <f>'DATA SISWA'!AM96</f>
        <v>B</v>
      </c>
      <c r="AN99" s="120">
        <f>IF(AM99=$AM$16,'DATA GURU'!$C$30,0)</f>
        <v>1.75</v>
      </c>
      <c r="AO99" s="178" t="str">
        <f>'DATA SISWA'!AO96</f>
        <v>C</v>
      </c>
      <c r="AP99" s="121">
        <f>IF(AO99=$AO$16,'DATA GURU'!$C$30,0)</f>
        <v>0</v>
      </c>
      <c r="AQ99" s="178" t="str">
        <f>'DATA SISWA'!AQ96</f>
        <v>B</v>
      </c>
      <c r="AR99" s="120">
        <f>IF(AQ99=$AQ$16,'DATA GURU'!$C$30,0)</f>
        <v>1.75</v>
      </c>
      <c r="AS99" s="178" t="str">
        <f>'DATA SISWA'!AS96</f>
        <v>D</v>
      </c>
      <c r="AT99" s="121">
        <f>IF(AS99=$AS$16,'DATA GURU'!$C$30,0)</f>
        <v>0</v>
      </c>
      <c r="AU99" s="178" t="str">
        <f>'DATA SISWA'!AU96</f>
        <v>A</v>
      </c>
      <c r="AV99" s="120">
        <f>IF(AU99=$AU$16,'DATA GURU'!$C$30,0)</f>
        <v>0</v>
      </c>
      <c r="AW99" s="178" t="str">
        <f>'DATA SISWA'!AW96</f>
        <v>B</v>
      </c>
      <c r="AX99" s="121">
        <f>IF(AW99=$AW$16,'DATA GURU'!$C$30,0)</f>
        <v>1.75</v>
      </c>
      <c r="AY99" s="178" t="str">
        <f>'DATA SISWA'!AY96</f>
        <v>C</v>
      </c>
      <c r="AZ99" s="120">
        <f>IF(AY99=$AY$16,'DATA GURU'!$C$30,0)</f>
        <v>1.75</v>
      </c>
      <c r="BA99" s="178" t="str">
        <f>'DATA SISWA'!BA96</f>
        <v>C</v>
      </c>
      <c r="BB99" s="121">
        <f>IF(BA99=$BA$16,'DATA GURU'!$C$30,0)</f>
        <v>1.75</v>
      </c>
      <c r="BC99" s="178" t="str">
        <f>'DATA SISWA'!BC96</f>
        <v>B</v>
      </c>
      <c r="BD99" s="120">
        <f>IF(BC99=$BC$16,'DATA GURU'!$C$30,0)</f>
        <v>1.75</v>
      </c>
      <c r="BE99" s="178" t="str">
        <f>'DATA SISWA'!BE96</f>
        <v>C</v>
      </c>
      <c r="BF99" s="121">
        <f>IF(BE99=$BE$16,'DATA GURU'!$C$30,0)</f>
        <v>1.75</v>
      </c>
      <c r="BG99" s="178" t="str">
        <f>'DATA SISWA'!BG96</f>
        <v>C</v>
      </c>
      <c r="BH99" s="120">
        <f>IF(BG99=$BG$16,'DATA GURU'!$C$30,0)</f>
        <v>0</v>
      </c>
      <c r="BI99" s="178" t="str">
        <f>'DATA SISWA'!BI96</f>
        <v>B</v>
      </c>
      <c r="BJ99" s="121">
        <f>IF(BI99=$BI$16,'DATA GURU'!$C$30,0)</f>
        <v>0</v>
      </c>
      <c r="BK99" s="178" t="str">
        <f>'DATA SISWA'!BK96</f>
        <v>C</v>
      </c>
      <c r="BL99" s="120">
        <f>IF(BK99=$BK$16,'DATA GURU'!$C$30,0)</f>
        <v>0</v>
      </c>
      <c r="BM99" s="178" t="str">
        <f>'DATA SISWA'!BM96</f>
        <v>C</v>
      </c>
      <c r="BN99" s="121">
        <f>IF(BM99=$BM$16,'DATA GURU'!$C$30,0)</f>
        <v>1.75</v>
      </c>
      <c r="BO99" s="178" t="str">
        <f>'DATA SISWA'!BO96</f>
        <v>D</v>
      </c>
      <c r="BP99" s="120">
        <f>IF(BO99=$BO$16,'DATA GURU'!$C$30,0)</f>
        <v>0</v>
      </c>
      <c r="BQ99" s="178" t="str">
        <f>'DATA SISWA'!BQ96</f>
        <v>E</v>
      </c>
      <c r="BR99" s="121">
        <f>IF(BQ99=$BQ$16,'DATA GURU'!$C$30,0)</f>
        <v>1.75</v>
      </c>
      <c r="BS99" s="178" t="str">
        <f>'DATA SISWA'!BS96</f>
        <v>E</v>
      </c>
      <c r="BT99" s="120">
        <f>IF(BS99=$BS$16,'DATA GURU'!$C$30,0)</f>
        <v>1.75</v>
      </c>
      <c r="BU99" s="178" t="str">
        <f>'DATA SISWA'!BU96</f>
        <v>D</v>
      </c>
      <c r="BV99" s="121">
        <f>IF(BU99=$BU$16,'DATA GURU'!$C$30,0)</f>
        <v>0</v>
      </c>
      <c r="BW99" s="178" t="str">
        <f>'DATA SISWA'!BW96</f>
        <v>A</v>
      </c>
      <c r="BX99" s="120">
        <f>IF(BW99=$BW$16,'DATA GURU'!$C$30,0)</f>
        <v>0</v>
      </c>
      <c r="BY99" s="178" t="str">
        <f>'DATA SISWA'!BY96</f>
        <v>A</v>
      </c>
      <c r="BZ99" s="121">
        <f>IF(BY99=$BY$16,'DATA GURU'!$C$30,0)</f>
        <v>1.75</v>
      </c>
      <c r="CA99" s="178" t="str">
        <f>'DATA SISWA'!CA96</f>
        <v>C</v>
      </c>
      <c r="CB99" s="120">
        <f>IF(CA99=$CA$16,'DATA GURU'!$C$30,0)</f>
        <v>1.75</v>
      </c>
      <c r="CC99" s="178" t="str">
        <f>'DATA SISWA'!CC96</f>
        <v>B</v>
      </c>
      <c r="CD99" s="121">
        <f>IF(CC99=$CC$16,'DATA GURU'!$C$30,0)</f>
        <v>0</v>
      </c>
      <c r="CE99" s="178" t="str">
        <f>'DATA SISWA'!CE96</f>
        <v>A</v>
      </c>
      <c r="CF99" s="120">
        <f>IF(CE99=$CE$16,'DATA GURU'!$C$30,0)</f>
        <v>0</v>
      </c>
      <c r="CG99" s="178" t="str">
        <f>'DATA SISWA'!CG96</f>
        <v>E</v>
      </c>
      <c r="CH99" s="121">
        <f>IF(CG99=$CG$16,'DATA GURU'!$C$30,0)</f>
        <v>0</v>
      </c>
      <c r="CI99" s="52">
        <f>'DATA SISWA'!CI96</f>
        <v>2</v>
      </c>
      <c r="CJ99" s="52">
        <f>'DATA SISWA'!CJ96</f>
        <v>3</v>
      </c>
      <c r="CK99" s="52">
        <f>'DATA SISWA'!CK96</f>
        <v>2</v>
      </c>
      <c r="CL99" s="52">
        <f>'DATA SISWA'!CL96</f>
        <v>1</v>
      </c>
      <c r="CM99" s="52">
        <f>'DATA SISWA'!CM96</f>
        <v>4</v>
      </c>
      <c r="CN99" s="63">
        <f>'DATA SISWA'!CN96</f>
        <v>18</v>
      </c>
      <c r="CO99" s="63">
        <f>'DATA SISWA'!CO96</f>
        <v>22</v>
      </c>
      <c r="CP99" s="63">
        <f>'DATA SISWA'!CP96</f>
        <v>12</v>
      </c>
      <c r="CQ99" s="38">
        <f>'DATA SISWA'!CQ96</f>
        <v>43.5</v>
      </c>
      <c r="CR99" s="39">
        <f t="shared" si="16"/>
        <v>43.5</v>
      </c>
      <c r="CS99" s="161" t="str">
        <f t="shared" si="17"/>
        <v>-</v>
      </c>
      <c r="CT99" s="161" t="str">
        <f t="shared" si="18"/>
        <v>v</v>
      </c>
      <c r="CU99" s="162" t="str">
        <f t="shared" si="19"/>
        <v>Remedial</v>
      </c>
      <c r="CX99" s="37">
        <v>82</v>
      </c>
      <c r="CY99" s="114" t="str">
        <f t="shared" si="15"/>
        <v>MEGAWATI DENISE</v>
      </c>
      <c r="CZ99" s="157" t="s">
        <v>44</v>
      </c>
      <c r="DA99" s="37" t="s">
        <v>45</v>
      </c>
      <c r="DB99" s="37" t="s">
        <v>46</v>
      </c>
      <c r="DC99" s="37" t="s">
        <v>47</v>
      </c>
    </row>
    <row r="100" spans="1:107" x14ac:dyDescent="0.25">
      <c r="A100" s="54">
        <v>82</v>
      </c>
      <c r="B100" s="110" t="str">
        <f>'DATA SISWA'!C97</f>
        <v>06-</v>
      </c>
      <c r="C100" s="77" t="str">
        <f>'DATA SISWA'!D97</f>
        <v>005-</v>
      </c>
      <c r="D100" s="77">
        <f>'DATA SISWA'!E97</f>
        <v>0</v>
      </c>
      <c r="E100" s="111">
        <f>'DATA SISWA'!F97</f>
        <v>0</v>
      </c>
      <c r="F100" s="62" t="str">
        <f>'DATA SISWA'!B97</f>
        <v>WIDYA PUTERI</v>
      </c>
      <c r="G100" s="119" t="str">
        <f>'DATA SISWA'!G97</f>
        <v>A</v>
      </c>
      <c r="H100" s="120">
        <f>IF(G100=$G$16,'DATA GURU'!$C$30,0)</f>
        <v>1.75</v>
      </c>
      <c r="I100" s="119" t="str">
        <f>'DATA SISWA'!I97</f>
        <v>B</v>
      </c>
      <c r="J100" s="120">
        <f>IF(I100=$I$16,'DATA GURU'!$C$30,0)</f>
        <v>0</v>
      </c>
      <c r="K100" s="119" t="str">
        <f>'DATA SISWA'!K97</f>
        <v>D</v>
      </c>
      <c r="L100" s="120">
        <f>IF(K100=$K$16,'DATA GURU'!$C$30,0)</f>
        <v>0</v>
      </c>
      <c r="M100" s="119" t="str">
        <f>'DATA SISWA'!M97</f>
        <v>C</v>
      </c>
      <c r="N100" s="120">
        <f>IF(M100=$M$16,'DATA GURU'!$C$30,0)</f>
        <v>0</v>
      </c>
      <c r="O100" s="119" t="str">
        <f>'DATA SISWA'!O97</f>
        <v>A</v>
      </c>
      <c r="P100" s="120">
        <f>IF(O100=$O$16,'DATA GURU'!$C$30,0)</f>
        <v>0</v>
      </c>
      <c r="Q100" s="119" t="str">
        <f>'DATA SISWA'!Q97</f>
        <v>C</v>
      </c>
      <c r="R100" s="120">
        <f>IF(Q100=$Q$16,'DATA GURU'!$C$30,0)</f>
        <v>0</v>
      </c>
      <c r="S100" s="119" t="str">
        <f>'DATA SISWA'!S97</f>
        <v>B</v>
      </c>
      <c r="T100" s="120">
        <f>IF(S100=$S$16,'DATA GURU'!$C$30,0)</f>
        <v>0</v>
      </c>
      <c r="U100" s="119" t="str">
        <f>'DATA SISWA'!U97</f>
        <v>C</v>
      </c>
      <c r="V100" s="120">
        <f>IF(U100=$U$16,'DATA GURU'!$C$30,0)</f>
        <v>0</v>
      </c>
      <c r="W100" s="119" t="str">
        <f>'DATA SISWA'!W97</f>
        <v>B</v>
      </c>
      <c r="X100" s="120">
        <f>IF(W100=$W$16,'DATA GURU'!$C$30,0)</f>
        <v>0</v>
      </c>
      <c r="Y100" s="119" t="str">
        <f>'DATA SISWA'!Y97</f>
        <v>C</v>
      </c>
      <c r="Z100" s="120">
        <f>IF(Y100=$Y$16,'DATA GURU'!$C$30,0)</f>
        <v>1.75</v>
      </c>
      <c r="AA100" s="119" t="str">
        <f>'DATA SISWA'!AA97</f>
        <v>E</v>
      </c>
      <c r="AB100" s="120">
        <f>IF(AA100=$AA$16,'DATA GURU'!$C$30,0)</f>
        <v>1.75</v>
      </c>
      <c r="AC100" s="178" t="str">
        <f>'DATA SISWA'!AC97</f>
        <v>A</v>
      </c>
      <c r="AD100" s="121">
        <f>IF(AC100=$AC$16,'DATA GURU'!$C$30,0)</f>
        <v>1.75</v>
      </c>
      <c r="AE100" s="178" t="str">
        <f>'DATA SISWA'!AE97</f>
        <v>D</v>
      </c>
      <c r="AF100" s="120">
        <f>IF(AE100=$AE$16,'DATA GURU'!$C$30,0)</f>
        <v>0</v>
      </c>
      <c r="AG100" s="178" t="str">
        <f>'DATA SISWA'!AG97</f>
        <v>A</v>
      </c>
      <c r="AH100" s="121">
        <f>IF(AG100=$AG$16,'DATA GURU'!$C$30,0)</f>
        <v>1.75</v>
      </c>
      <c r="AI100" s="178" t="str">
        <f>'DATA SISWA'!AI97</f>
        <v>D</v>
      </c>
      <c r="AJ100" s="120">
        <f>IF(AI100=$AI$16,'DATA GURU'!$C$30,0)</f>
        <v>1.75</v>
      </c>
      <c r="AK100" s="178" t="str">
        <f>'DATA SISWA'!AK97</f>
        <v>C</v>
      </c>
      <c r="AL100" s="121">
        <f>IF(AK100=$AK$16,'DATA GURU'!$C$30,0)</f>
        <v>1.75</v>
      </c>
      <c r="AM100" s="178" t="str">
        <f>'DATA SISWA'!AM97</f>
        <v>B</v>
      </c>
      <c r="AN100" s="120">
        <f>IF(AM100=$AM$16,'DATA GURU'!$C$30,0)</f>
        <v>1.75</v>
      </c>
      <c r="AO100" s="178" t="str">
        <f>'DATA SISWA'!AO97</f>
        <v>B</v>
      </c>
      <c r="AP100" s="121">
        <f>IF(AO100=$AO$16,'DATA GURU'!$C$30,0)</f>
        <v>0</v>
      </c>
      <c r="AQ100" s="178" t="str">
        <f>'DATA SISWA'!AQ97</f>
        <v>B</v>
      </c>
      <c r="AR100" s="120">
        <f>IF(AQ100=$AQ$16,'DATA GURU'!$C$30,0)</f>
        <v>1.75</v>
      </c>
      <c r="AS100" s="178" t="str">
        <f>'DATA SISWA'!AS97</f>
        <v>D</v>
      </c>
      <c r="AT100" s="121">
        <f>IF(AS100=$AS$16,'DATA GURU'!$C$30,0)</f>
        <v>0</v>
      </c>
      <c r="AU100" s="178" t="str">
        <f>'DATA SISWA'!AU97</f>
        <v>C</v>
      </c>
      <c r="AV100" s="120">
        <f>IF(AU100=$AU$16,'DATA GURU'!$C$30,0)</f>
        <v>0</v>
      </c>
      <c r="AW100" s="178" t="str">
        <f>'DATA SISWA'!AW97</f>
        <v>C</v>
      </c>
      <c r="AX100" s="121">
        <f>IF(AW100=$AW$16,'DATA GURU'!$C$30,0)</f>
        <v>0</v>
      </c>
      <c r="AY100" s="178" t="str">
        <f>'DATA SISWA'!AY97</f>
        <v>C</v>
      </c>
      <c r="AZ100" s="120">
        <f>IF(AY100=$AY$16,'DATA GURU'!$C$30,0)</f>
        <v>1.75</v>
      </c>
      <c r="BA100" s="178" t="str">
        <f>'DATA SISWA'!BA97</f>
        <v>C</v>
      </c>
      <c r="BB100" s="121">
        <f>IF(BA100=$BA$16,'DATA GURU'!$C$30,0)</f>
        <v>1.75</v>
      </c>
      <c r="BC100" s="178" t="str">
        <f>'DATA SISWA'!BC97</f>
        <v>B</v>
      </c>
      <c r="BD100" s="120">
        <f>IF(BC100=$BC$16,'DATA GURU'!$C$30,0)</f>
        <v>1.75</v>
      </c>
      <c r="BE100" s="178" t="str">
        <f>'DATA SISWA'!BE97</f>
        <v>B</v>
      </c>
      <c r="BF100" s="121">
        <f>IF(BE100=$BE$16,'DATA GURU'!$C$30,0)</f>
        <v>0</v>
      </c>
      <c r="BG100" s="178" t="str">
        <f>'DATA SISWA'!BG97</f>
        <v>D</v>
      </c>
      <c r="BH100" s="120">
        <f>IF(BG100=$BG$16,'DATA GURU'!$C$30,0)</f>
        <v>1.75</v>
      </c>
      <c r="BI100" s="178" t="str">
        <f>'DATA SISWA'!BI97</f>
        <v>A</v>
      </c>
      <c r="BJ100" s="121">
        <f>IF(BI100=$BI$16,'DATA GURU'!$C$30,0)</f>
        <v>1.75</v>
      </c>
      <c r="BK100" s="178" t="str">
        <f>'DATA SISWA'!BK97</f>
        <v>A</v>
      </c>
      <c r="BL100" s="120">
        <f>IF(BK100=$BK$16,'DATA GURU'!$C$30,0)</f>
        <v>0</v>
      </c>
      <c r="BM100" s="178" t="str">
        <f>'DATA SISWA'!BM97</f>
        <v>A</v>
      </c>
      <c r="BN100" s="121">
        <f>IF(BM100=$BM$16,'DATA GURU'!$C$30,0)</f>
        <v>0</v>
      </c>
      <c r="BO100" s="178" t="str">
        <f>'DATA SISWA'!BO97</f>
        <v>E</v>
      </c>
      <c r="BP100" s="120">
        <f>IF(BO100=$BO$16,'DATA GURU'!$C$30,0)</f>
        <v>0</v>
      </c>
      <c r="BQ100" s="178" t="str">
        <f>'DATA SISWA'!BQ97</f>
        <v>B</v>
      </c>
      <c r="BR100" s="121">
        <f>IF(BQ100=$BQ$16,'DATA GURU'!$C$30,0)</f>
        <v>0</v>
      </c>
      <c r="BS100" s="178" t="str">
        <f>'DATA SISWA'!BS97</f>
        <v>C</v>
      </c>
      <c r="BT100" s="120">
        <f>IF(BS100=$BS$16,'DATA GURU'!$C$30,0)</f>
        <v>0</v>
      </c>
      <c r="BU100" s="178" t="str">
        <f>'DATA SISWA'!BU97</f>
        <v>A</v>
      </c>
      <c r="BV100" s="121">
        <f>IF(BU100=$BU$16,'DATA GURU'!$C$30,0)</f>
        <v>0</v>
      </c>
      <c r="BW100" s="178" t="str">
        <f>'DATA SISWA'!BW97</f>
        <v>E</v>
      </c>
      <c r="BX100" s="120">
        <f>IF(BW100=$BW$16,'DATA GURU'!$C$30,0)</f>
        <v>0</v>
      </c>
      <c r="BY100" s="178" t="str">
        <f>'DATA SISWA'!BY97</f>
        <v>B</v>
      </c>
      <c r="BZ100" s="121">
        <f>IF(BY100=$BY$16,'DATA GURU'!$C$30,0)</f>
        <v>0</v>
      </c>
      <c r="CA100" s="178" t="str">
        <f>'DATA SISWA'!CA97</f>
        <v>C</v>
      </c>
      <c r="CB100" s="120">
        <f>IF(CA100=$CA$16,'DATA GURU'!$C$30,0)</f>
        <v>1.75</v>
      </c>
      <c r="CC100" s="178" t="str">
        <f>'DATA SISWA'!CC97</f>
        <v>C</v>
      </c>
      <c r="CD100" s="121">
        <f>IF(CC100=$CC$16,'DATA GURU'!$C$30,0)</f>
        <v>0</v>
      </c>
      <c r="CE100" s="178" t="str">
        <f>'DATA SISWA'!CE97</f>
        <v>B</v>
      </c>
      <c r="CF100" s="120">
        <f>IF(CE100=$CE$16,'DATA GURU'!$C$30,0)</f>
        <v>1.75</v>
      </c>
      <c r="CG100" s="178" t="str">
        <f>'DATA SISWA'!CG97</f>
        <v>C</v>
      </c>
      <c r="CH100" s="121">
        <f>IF(CG100=$CG$16,'DATA GURU'!$C$30,0)</f>
        <v>0</v>
      </c>
      <c r="CI100" s="52">
        <f>'DATA SISWA'!CI97</f>
        <v>4</v>
      </c>
      <c r="CJ100" s="52">
        <f>'DATA SISWA'!CJ97</f>
        <v>4</v>
      </c>
      <c r="CK100" s="52">
        <f>'DATA SISWA'!CK97</f>
        <v>2</v>
      </c>
      <c r="CL100" s="52">
        <f>'DATA SISWA'!CL97</f>
        <v>1</v>
      </c>
      <c r="CM100" s="52">
        <f>'DATA SISWA'!CM97</f>
        <v>4</v>
      </c>
      <c r="CN100" s="63">
        <f>'DATA SISWA'!CN97</f>
        <v>16</v>
      </c>
      <c r="CO100" s="63">
        <f>'DATA SISWA'!CO97</f>
        <v>24</v>
      </c>
      <c r="CP100" s="63">
        <f>'DATA SISWA'!CP97</f>
        <v>15</v>
      </c>
      <c r="CQ100" s="38">
        <f>'DATA SISWA'!CQ97</f>
        <v>43</v>
      </c>
      <c r="CR100" s="39">
        <f t="shared" si="16"/>
        <v>43</v>
      </c>
      <c r="CS100" s="161" t="str">
        <f t="shared" si="17"/>
        <v>-</v>
      </c>
      <c r="CT100" s="161" t="str">
        <f t="shared" si="18"/>
        <v>v</v>
      </c>
      <c r="CU100" s="162" t="str">
        <f t="shared" si="19"/>
        <v>Remedial</v>
      </c>
      <c r="CX100" s="37">
        <v>83</v>
      </c>
      <c r="CY100" s="114" t="str">
        <f t="shared" si="15"/>
        <v>ROBI ADI PUTRA</v>
      </c>
      <c r="CZ100" s="157" t="s">
        <v>44</v>
      </c>
      <c r="DA100" s="37" t="s">
        <v>45</v>
      </c>
      <c r="DB100" s="37" t="s">
        <v>46</v>
      </c>
      <c r="DC100" s="37" t="s">
        <v>47</v>
      </c>
    </row>
    <row r="101" spans="1:107" x14ac:dyDescent="0.25">
      <c r="A101" s="53">
        <v>83</v>
      </c>
      <c r="B101" s="110" t="str">
        <f>'DATA SISWA'!C98</f>
        <v>06-</v>
      </c>
      <c r="C101" s="77" t="str">
        <f>'DATA SISWA'!D98</f>
        <v>005-</v>
      </c>
      <c r="D101" s="77">
        <f>'DATA SISWA'!E98</f>
        <v>0</v>
      </c>
      <c r="E101" s="111">
        <f>'DATA SISWA'!F98</f>
        <v>0</v>
      </c>
      <c r="F101" s="62" t="str">
        <f>'DATA SISWA'!B98</f>
        <v>YUNI FEBRIANTY</v>
      </c>
      <c r="G101" s="119" t="str">
        <f>'DATA SISWA'!G98</f>
        <v>A</v>
      </c>
      <c r="H101" s="120">
        <f>IF(G101=$G$16,'DATA GURU'!$C$30,0)</f>
        <v>1.75</v>
      </c>
      <c r="I101" s="119" t="str">
        <f>'DATA SISWA'!I98</f>
        <v>E</v>
      </c>
      <c r="J101" s="120">
        <f>IF(I101=$I$16,'DATA GURU'!$C$30,0)</f>
        <v>1.75</v>
      </c>
      <c r="K101" s="119" t="str">
        <f>'DATA SISWA'!K98</f>
        <v>E</v>
      </c>
      <c r="L101" s="120">
        <f>IF(K101=$K$16,'DATA GURU'!$C$30,0)</f>
        <v>0</v>
      </c>
      <c r="M101" s="119" t="str">
        <f>'DATA SISWA'!M98</f>
        <v>A</v>
      </c>
      <c r="N101" s="120">
        <f>IF(M101=$M$16,'DATA GURU'!$C$30,0)</f>
        <v>1.75</v>
      </c>
      <c r="O101" s="119" t="str">
        <f>'DATA SISWA'!O98</f>
        <v>E</v>
      </c>
      <c r="P101" s="120">
        <f>IF(O101=$O$16,'DATA GURU'!$C$30,0)</f>
        <v>0</v>
      </c>
      <c r="Q101" s="119" t="str">
        <f>'DATA SISWA'!Q98</f>
        <v>A</v>
      </c>
      <c r="R101" s="120">
        <f>IF(Q101=$Q$16,'DATA GURU'!$C$30,0)</f>
        <v>1.75</v>
      </c>
      <c r="S101" s="119" t="str">
        <f>'DATA SISWA'!S98</f>
        <v>B</v>
      </c>
      <c r="T101" s="120">
        <f>IF(S101=$S$16,'DATA GURU'!$C$30,0)</f>
        <v>0</v>
      </c>
      <c r="U101" s="119" t="str">
        <f>'DATA SISWA'!U98</f>
        <v>A</v>
      </c>
      <c r="V101" s="120">
        <f>IF(U101=$U$16,'DATA GURU'!$C$30,0)</f>
        <v>0</v>
      </c>
      <c r="W101" s="119" t="str">
        <f>'DATA SISWA'!W98</f>
        <v>C</v>
      </c>
      <c r="X101" s="120">
        <f>IF(W101=$W$16,'DATA GURU'!$C$30,0)</f>
        <v>0</v>
      </c>
      <c r="Y101" s="119" t="str">
        <f>'DATA SISWA'!Y98</f>
        <v>A</v>
      </c>
      <c r="Z101" s="120">
        <f>IF(Y101=$Y$16,'DATA GURU'!$C$30,0)</f>
        <v>0</v>
      </c>
      <c r="AA101" s="119" t="str">
        <f>'DATA SISWA'!AA98</f>
        <v>E</v>
      </c>
      <c r="AB101" s="120">
        <f>IF(AA101=$AA$16,'DATA GURU'!$C$30,0)</f>
        <v>1.75</v>
      </c>
      <c r="AC101" s="178" t="str">
        <f>'DATA SISWA'!AC98</f>
        <v>A</v>
      </c>
      <c r="AD101" s="121">
        <f>IF(AC101=$AC$16,'DATA GURU'!$C$30,0)</f>
        <v>1.75</v>
      </c>
      <c r="AE101" s="178" t="str">
        <f>'DATA SISWA'!AE98</f>
        <v>A</v>
      </c>
      <c r="AF101" s="120">
        <f>IF(AE101=$AE$16,'DATA GURU'!$C$30,0)</f>
        <v>0</v>
      </c>
      <c r="AG101" s="178" t="str">
        <f>'DATA SISWA'!AG98</f>
        <v>A</v>
      </c>
      <c r="AH101" s="121">
        <f>IF(AG101=$AG$16,'DATA GURU'!$C$30,0)</f>
        <v>1.75</v>
      </c>
      <c r="AI101" s="178" t="str">
        <f>'DATA SISWA'!AI98</f>
        <v>B</v>
      </c>
      <c r="AJ101" s="120">
        <f>IF(AI101=$AI$16,'DATA GURU'!$C$30,0)</f>
        <v>0</v>
      </c>
      <c r="AK101" s="178" t="str">
        <f>'DATA SISWA'!AK98</f>
        <v>D</v>
      </c>
      <c r="AL101" s="121">
        <f>IF(AK101=$AK$16,'DATA GURU'!$C$30,0)</f>
        <v>0</v>
      </c>
      <c r="AM101" s="178" t="str">
        <f>'DATA SISWA'!AM98</f>
        <v>C</v>
      </c>
      <c r="AN101" s="120">
        <f>IF(AM101=$AM$16,'DATA GURU'!$C$30,0)</f>
        <v>0</v>
      </c>
      <c r="AO101" s="178" t="str">
        <f>'DATA SISWA'!AO98</f>
        <v>B</v>
      </c>
      <c r="AP101" s="121">
        <f>IF(AO101=$AO$16,'DATA GURU'!$C$30,0)</f>
        <v>0</v>
      </c>
      <c r="AQ101" s="178" t="str">
        <f>'DATA SISWA'!AQ98</f>
        <v>B</v>
      </c>
      <c r="AR101" s="120">
        <f>IF(AQ101=$AQ$16,'DATA GURU'!$C$30,0)</f>
        <v>1.75</v>
      </c>
      <c r="AS101" s="178" t="str">
        <f>'DATA SISWA'!AS98</f>
        <v>E</v>
      </c>
      <c r="AT101" s="121">
        <f>IF(AS101=$AS$16,'DATA GURU'!$C$30,0)</f>
        <v>0</v>
      </c>
      <c r="AU101" s="178" t="str">
        <f>'DATA SISWA'!AU98</f>
        <v>C</v>
      </c>
      <c r="AV101" s="120">
        <f>IF(AU101=$AU$16,'DATA GURU'!$C$30,0)</f>
        <v>0</v>
      </c>
      <c r="AW101" s="178" t="str">
        <f>'DATA SISWA'!AW98</f>
        <v>B</v>
      </c>
      <c r="AX101" s="121">
        <f>IF(AW101=$AW$16,'DATA GURU'!$C$30,0)</f>
        <v>1.75</v>
      </c>
      <c r="AY101" s="178" t="str">
        <f>'DATA SISWA'!AY98</f>
        <v>C</v>
      </c>
      <c r="AZ101" s="120">
        <f>IF(AY101=$AY$16,'DATA GURU'!$C$30,0)</f>
        <v>1.75</v>
      </c>
      <c r="BA101" s="178" t="str">
        <f>'DATA SISWA'!BA98</f>
        <v>D</v>
      </c>
      <c r="BB101" s="121">
        <f>IF(BA101=$BA$16,'DATA GURU'!$C$30,0)</f>
        <v>0</v>
      </c>
      <c r="BC101" s="178" t="str">
        <f>'DATA SISWA'!BC98</f>
        <v>B</v>
      </c>
      <c r="BD101" s="120">
        <f>IF(BC101=$BC$16,'DATA GURU'!$C$30,0)</f>
        <v>1.75</v>
      </c>
      <c r="BE101" s="178" t="str">
        <f>'DATA SISWA'!BE98</f>
        <v>C</v>
      </c>
      <c r="BF101" s="121">
        <f>IF(BE101=$BE$16,'DATA GURU'!$C$30,0)</f>
        <v>1.75</v>
      </c>
      <c r="BG101" s="178" t="str">
        <f>'DATA SISWA'!BG98</f>
        <v>D</v>
      </c>
      <c r="BH101" s="120">
        <f>IF(BG101=$BG$16,'DATA GURU'!$C$30,0)</f>
        <v>1.75</v>
      </c>
      <c r="BI101" s="178" t="str">
        <f>'DATA SISWA'!BI98</f>
        <v>X</v>
      </c>
      <c r="BJ101" s="121">
        <f>IF(BI101=$BI$16,'DATA GURU'!$C$30,0)</f>
        <v>0</v>
      </c>
      <c r="BK101" s="178" t="str">
        <f>'DATA SISWA'!BK98</f>
        <v>C</v>
      </c>
      <c r="BL101" s="120">
        <f>IF(BK101=$BK$16,'DATA GURU'!$C$30,0)</f>
        <v>0</v>
      </c>
      <c r="BM101" s="178" t="str">
        <f>'DATA SISWA'!BM98</f>
        <v>B</v>
      </c>
      <c r="BN101" s="121">
        <f>IF(BM101=$BM$16,'DATA GURU'!$C$30,0)</f>
        <v>0</v>
      </c>
      <c r="BO101" s="178" t="str">
        <f>'DATA SISWA'!BO98</f>
        <v>B</v>
      </c>
      <c r="BP101" s="120">
        <f>IF(BO101=$BO$16,'DATA GURU'!$C$30,0)</f>
        <v>1.75</v>
      </c>
      <c r="BQ101" s="178" t="str">
        <f>'DATA SISWA'!BQ98</f>
        <v>C</v>
      </c>
      <c r="BR101" s="121">
        <f>IF(BQ101=$BQ$16,'DATA GURU'!$C$30,0)</f>
        <v>0</v>
      </c>
      <c r="BS101" s="178" t="str">
        <f>'DATA SISWA'!BS98</f>
        <v>B</v>
      </c>
      <c r="BT101" s="120">
        <f>IF(BS101=$BS$16,'DATA GURU'!$C$30,0)</f>
        <v>0</v>
      </c>
      <c r="BU101" s="178" t="str">
        <f>'DATA SISWA'!BU98</f>
        <v>D</v>
      </c>
      <c r="BV101" s="121">
        <f>IF(BU101=$BU$16,'DATA GURU'!$C$30,0)</f>
        <v>0</v>
      </c>
      <c r="BW101" s="178" t="str">
        <f>'DATA SISWA'!BW98</f>
        <v>B</v>
      </c>
      <c r="BX101" s="120">
        <f>IF(BW101=$BW$16,'DATA GURU'!$C$30,0)</f>
        <v>0</v>
      </c>
      <c r="BY101" s="178" t="str">
        <f>'DATA SISWA'!BY98</f>
        <v>A</v>
      </c>
      <c r="BZ101" s="121">
        <f>IF(BY101=$BY$16,'DATA GURU'!$C$30,0)</f>
        <v>1.75</v>
      </c>
      <c r="CA101" s="178" t="str">
        <f>'DATA SISWA'!CA98</f>
        <v>C</v>
      </c>
      <c r="CB101" s="120">
        <f>IF(CA101=$CA$16,'DATA GURU'!$C$30,0)</f>
        <v>1.75</v>
      </c>
      <c r="CC101" s="178" t="str">
        <f>'DATA SISWA'!CC98</f>
        <v>A</v>
      </c>
      <c r="CD101" s="121">
        <f>IF(CC101=$CC$16,'DATA GURU'!$C$30,0)</f>
        <v>1.75</v>
      </c>
      <c r="CE101" s="178" t="str">
        <f>'DATA SISWA'!CE98</f>
        <v>B</v>
      </c>
      <c r="CF101" s="120">
        <f>IF(CE101=$CE$16,'DATA GURU'!$C$30,0)</f>
        <v>1.75</v>
      </c>
      <c r="CG101" s="178" t="str">
        <f>'DATA SISWA'!CG98</f>
        <v>A</v>
      </c>
      <c r="CH101" s="121">
        <f>IF(CG101=$CG$16,'DATA GURU'!$C$30,0)</f>
        <v>0</v>
      </c>
      <c r="CI101" s="52">
        <f>'DATA SISWA'!CI98</f>
        <v>4</v>
      </c>
      <c r="CJ101" s="52">
        <f>'DATA SISWA'!CJ98</f>
        <v>7</v>
      </c>
      <c r="CK101" s="52">
        <f>'DATA SISWA'!CK98</f>
        <v>3</v>
      </c>
      <c r="CL101" s="52">
        <f>'DATA SISWA'!CL98</f>
        <v>1</v>
      </c>
      <c r="CM101" s="52">
        <f>'DATA SISWA'!CM98</f>
        <v>5</v>
      </c>
      <c r="CN101" s="63">
        <f>'DATA SISWA'!CN98</f>
        <v>18</v>
      </c>
      <c r="CO101" s="63">
        <f>'DATA SISWA'!CO98</f>
        <v>22</v>
      </c>
      <c r="CP101" s="63">
        <f>'DATA SISWA'!CP98</f>
        <v>20</v>
      </c>
      <c r="CQ101" s="38">
        <f>'DATA SISWA'!CQ98</f>
        <v>51.5</v>
      </c>
      <c r="CR101" s="39">
        <f t="shared" ref="CR101:CR121" si="20">(CQ101/$V$133)*100</f>
        <v>51.5</v>
      </c>
      <c r="CS101" s="161" t="str">
        <f t="shared" si="17"/>
        <v>-</v>
      </c>
      <c r="CT101" s="161" t="str">
        <f t="shared" si="18"/>
        <v>v</v>
      </c>
      <c r="CU101" s="162" t="str">
        <f t="shared" si="19"/>
        <v>Remedial</v>
      </c>
      <c r="CX101" s="158"/>
      <c r="CY101" s="154"/>
      <c r="CZ101" s="158"/>
      <c r="DA101" s="158"/>
      <c r="DB101" s="158"/>
      <c r="DC101" s="158"/>
    </row>
    <row r="102" spans="1:107" x14ac:dyDescent="0.25">
      <c r="A102" s="54">
        <v>84</v>
      </c>
      <c r="B102" s="110" t="str">
        <f>'DATA SISWA'!C99</f>
        <v>06-</v>
      </c>
      <c r="C102" s="77" t="str">
        <f>'DATA SISWA'!D99</f>
        <v>005-</v>
      </c>
      <c r="D102" s="77">
        <f>'DATA SISWA'!E99</f>
        <v>0</v>
      </c>
      <c r="E102" s="111">
        <f>'DATA SISWA'!F99</f>
        <v>0</v>
      </c>
      <c r="F102" s="62" t="str">
        <f>'DATA SISWA'!B99</f>
        <v>AMIR KHAN</v>
      </c>
      <c r="G102" s="119" t="str">
        <f>'DATA SISWA'!G99</f>
        <v>A</v>
      </c>
      <c r="H102" s="120">
        <f>IF(G102=$G$16,'DATA GURU'!$C$30,0)</f>
        <v>1.75</v>
      </c>
      <c r="I102" s="119" t="str">
        <f>'DATA SISWA'!I99</f>
        <v>E</v>
      </c>
      <c r="J102" s="120">
        <f>IF(I102=$I$16,'DATA GURU'!$C$30,0)</f>
        <v>1.75</v>
      </c>
      <c r="K102" s="119" t="str">
        <f>'DATA SISWA'!K99</f>
        <v>E</v>
      </c>
      <c r="L102" s="120">
        <f>IF(K102=$K$16,'DATA GURU'!$C$30,0)</f>
        <v>0</v>
      </c>
      <c r="M102" s="119" t="str">
        <f>'DATA SISWA'!M99</f>
        <v>C</v>
      </c>
      <c r="N102" s="120">
        <f>IF(M102=$M$16,'DATA GURU'!$C$30,0)</f>
        <v>0</v>
      </c>
      <c r="O102" s="119" t="str">
        <f>'DATA SISWA'!O99</f>
        <v>E</v>
      </c>
      <c r="P102" s="120">
        <f>IF(O102=$O$16,'DATA GURU'!$C$30,0)</f>
        <v>0</v>
      </c>
      <c r="Q102" s="119" t="str">
        <f>'DATA SISWA'!Q99</f>
        <v>C</v>
      </c>
      <c r="R102" s="120">
        <f>IF(Q102=$Q$16,'DATA GURU'!$C$30,0)</f>
        <v>0</v>
      </c>
      <c r="S102" s="119" t="str">
        <f>'DATA SISWA'!S99</f>
        <v>C</v>
      </c>
      <c r="T102" s="120">
        <f>IF(S102=$S$16,'DATA GURU'!$C$30,0)</f>
        <v>0</v>
      </c>
      <c r="U102" s="119" t="str">
        <f>'DATA SISWA'!U99</f>
        <v>C</v>
      </c>
      <c r="V102" s="120">
        <f>IF(U102=$U$16,'DATA GURU'!$C$30,0)</f>
        <v>0</v>
      </c>
      <c r="W102" s="119" t="str">
        <f>'DATA SISWA'!W99</f>
        <v>D</v>
      </c>
      <c r="X102" s="120">
        <f>IF(W102=$W$16,'DATA GURU'!$C$30,0)</f>
        <v>0</v>
      </c>
      <c r="Y102" s="119" t="str">
        <f>'DATA SISWA'!Y99</f>
        <v>E</v>
      </c>
      <c r="Z102" s="120">
        <f>IF(Y102=$Y$16,'DATA GURU'!$C$30,0)</f>
        <v>0</v>
      </c>
      <c r="AA102" s="119" t="str">
        <f>'DATA SISWA'!AA99</f>
        <v>E</v>
      </c>
      <c r="AB102" s="120">
        <f>IF(AA102=$AA$16,'DATA GURU'!$C$30,0)</f>
        <v>1.75</v>
      </c>
      <c r="AC102" s="178" t="str">
        <f>'DATA SISWA'!AC99</f>
        <v>A</v>
      </c>
      <c r="AD102" s="121">
        <f>IF(AC102=$AC$16,'DATA GURU'!$C$30,0)</f>
        <v>1.75</v>
      </c>
      <c r="AE102" s="178" t="str">
        <f>'DATA SISWA'!AE99</f>
        <v>A</v>
      </c>
      <c r="AF102" s="120">
        <f>IF(AE102=$AE$16,'DATA GURU'!$C$30,0)</f>
        <v>0</v>
      </c>
      <c r="AG102" s="178" t="str">
        <f>'DATA SISWA'!AG99</f>
        <v>A</v>
      </c>
      <c r="AH102" s="121">
        <f>IF(AG102=$AG$16,'DATA GURU'!$C$30,0)</f>
        <v>1.75</v>
      </c>
      <c r="AI102" s="178" t="str">
        <f>'DATA SISWA'!AI99</f>
        <v>C</v>
      </c>
      <c r="AJ102" s="120">
        <f>IF(AI102=$AI$16,'DATA GURU'!$C$30,0)</f>
        <v>0</v>
      </c>
      <c r="AK102" s="178" t="str">
        <f>'DATA SISWA'!AK99</f>
        <v>A</v>
      </c>
      <c r="AL102" s="121">
        <f>IF(AK102=$AK$16,'DATA GURU'!$C$30,0)</f>
        <v>0</v>
      </c>
      <c r="AM102" s="178" t="str">
        <f>'DATA SISWA'!AM99</f>
        <v>E</v>
      </c>
      <c r="AN102" s="120">
        <f>IF(AM102=$AM$16,'DATA GURU'!$C$30,0)</f>
        <v>0</v>
      </c>
      <c r="AO102" s="178" t="str">
        <f>'DATA SISWA'!AO99</f>
        <v>B</v>
      </c>
      <c r="AP102" s="121">
        <f>IF(AO102=$AO$16,'DATA GURU'!$C$30,0)</f>
        <v>0</v>
      </c>
      <c r="AQ102" s="178" t="str">
        <f>'DATA SISWA'!AQ99</f>
        <v>B</v>
      </c>
      <c r="AR102" s="120">
        <f>IF(AQ102=$AQ$16,'DATA GURU'!$C$30,0)</f>
        <v>1.75</v>
      </c>
      <c r="AS102" s="178" t="str">
        <f>'DATA SISWA'!AS99</f>
        <v>C</v>
      </c>
      <c r="AT102" s="121">
        <f>IF(AS102=$AS$16,'DATA GURU'!$C$30,0)</f>
        <v>0</v>
      </c>
      <c r="AU102" s="178" t="str">
        <f>'DATA SISWA'!AU99</f>
        <v>D</v>
      </c>
      <c r="AV102" s="120">
        <f>IF(AU102=$AU$16,'DATA GURU'!$C$30,0)</f>
        <v>0</v>
      </c>
      <c r="AW102" s="178" t="str">
        <f>'DATA SISWA'!AW99</f>
        <v>B</v>
      </c>
      <c r="AX102" s="121">
        <f>IF(AW102=$AW$16,'DATA GURU'!$C$30,0)</f>
        <v>1.75</v>
      </c>
      <c r="AY102" s="178" t="str">
        <f>'DATA SISWA'!AY99</f>
        <v>C</v>
      </c>
      <c r="AZ102" s="120">
        <f>IF(AY102=$AY$16,'DATA GURU'!$C$30,0)</f>
        <v>1.75</v>
      </c>
      <c r="BA102" s="178" t="str">
        <f>'DATA SISWA'!BA99</f>
        <v>D</v>
      </c>
      <c r="BB102" s="121">
        <f>IF(BA102=$BA$16,'DATA GURU'!$C$30,0)</f>
        <v>0</v>
      </c>
      <c r="BC102" s="178" t="str">
        <f>'DATA SISWA'!BC99</f>
        <v>A</v>
      </c>
      <c r="BD102" s="120">
        <f>IF(BC102=$BC$16,'DATA GURU'!$C$30,0)</f>
        <v>0</v>
      </c>
      <c r="BE102" s="178" t="str">
        <f>'DATA SISWA'!BE99</f>
        <v>C</v>
      </c>
      <c r="BF102" s="121">
        <f>IF(BE102=$BE$16,'DATA GURU'!$C$30,0)</f>
        <v>1.75</v>
      </c>
      <c r="BG102" s="178" t="str">
        <f>'DATA SISWA'!BG99</f>
        <v>B</v>
      </c>
      <c r="BH102" s="120">
        <f>IF(BG102=$BG$16,'DATA GURU'!$C$30,0)</f>
        <v>0</v>
      </c>
      <c r="BI102" s="178" t="str">
        <f>'DATA SISWA'!BI99</f>
        <v>C</v>
      </c>
      <c r="BJ102" s="121">
        <f>IF(BI102=$BI$16,'DATA GURU'!$C$30,0)</f>
        <v>0</v>
      </c>
      <c r="BK102" s="178" t="str">
        <f>'DATA SISWA'!BK99</f>
        <v>D</v>
      </c>
      <c r="BL102" s="120">
        <f>IF(BK102=$BK$16,'DATA GURU'!$C$30,0)</f>
        <v>0</v>
      </c>
      <c r="BM102" s="178" t="str">
        <f>'DATA SISWA'!BM99</f>
        <v>C</v>
      </c>
      <c r="BN102" s="121">
        <f>IF(BM102=$BM$16,'DATA GURU'!$C$30,0)</f>
        <v>1.75</v>
      </c>
      <c r="BO102" s="178" t="str">
        <f>'DATA SISWA'!BO99</f>
        <v>B</v>
      </c>
      <c r="BP102" s="120">
        <f>IF(BO102=$BO$16,'DATA GURU'!$C$30,0)</f>
        <v>1.75</v>
      </c>
      <c r="BQ102" s="178" t="str">
        <f>'DATA SISWA'!BQ99</f>
        <v>E</v>
      </c>
      <c r="BR102" s="121">
        <f>IF(BQ102=$BQ$16,'DATA GURU'!$C$30,0)</f>
        <v>1.75</v>
      </c>
      <c r="BS102" s="178" t="str">
        <f>'DATA SISWA'!BS99</f>
        <v>E</v>
      </c>
      <c r="BT102" s="120">
        <f>IF(BS102=$BS$16,'DATA GURU'!$C$30,0)</f>
        <v>1.75</v>
      </c>
      <c r="BU102" s="178" t="str">
        <f>'DATA SISWA'!BU99</f>
        <v>A</v>
      </c>
      <c r="BV102" s="121">
        <f>IF(BU102=$BU$16,'DATA GURU'!$C$30,0)</f>
        <v>0</v>
      </c>
      <c r="BW102" s="178" t="str">
        <f>'DATA SISWA'!BW99</f>
        <v>D</v>
      </c>
      <c r="BX102" s="120">
        <f>IF(BW102=$BW$16,'DATA GURU'!$C$30,0)</f>
        <v>1.75</v>
      </c>
      <c r="BY102" s="178" t="str">
        <f>'DATA SISWA'!BY99</f>
        <v>E</v>
      </c>
      <c r="BZ102" s="121">
        <f>IF(BY102=$BY$16,'DATA GURU'!$C$30,0)</f>
        <v>0</v>
      </c>
      <c r="CA102" s="178" t="str">
        <f>'DATA SISWA'!CA99</f>
        <v>D</v>
      </c>
      <c r="CB102" s="120">
        <f>IF(CA102=$CA$16,'DATA GURU'!$C$30,0)</f>
        <v>0</v>
      </c>
      <c r="CC102" s="178" t="str">
        <f>'DATA SISWA'!CC99</f>
        <v>C</v>
      </c>
      <c r="CD102" s="121">
        <f>IF(CC102=$CC$16,'DATA GURU'!$C$30,0)</f>
        <v>0</v>
      </c>
      <c r="CE102" s="178" t="str">
        <f>'DATA SISWA'!CE99</f>
        <v>D</v>
      </c>
      <c r="CF102" s="120">
        <f>IF(CE102=$CE$16,'DATA GURU'!$C$30,0)</f>
        <v>0</v>
      </c>
      <c r="CG102" s="178" t="str">
        <f>'DATA SISWA'!CG99</f>
        <v>A</v>
      </c>
      <c r="CH102" s="121">
        <f>IF(CG102=$CG$16,'DATA GURU'!$C$30,0)</f>
        <v>0</v>
      </c>
      <c r="CI102" s="52">
        <f>'DATA SISWA'!CI99</f>
        <v>3</v>
      </c>
      <c r="CJ102" s="52">
        <f>'DATA SISWA'!CJ99</f>
        <v>8</v>
      </c>
      <c r="CK102" s="52">
        <f>'DATA SISWA'!CK99</f>
        <v>3</v>
      </c>
      <c r="CL102" s="52">
        <f>'DATA SISWA'!CL99</f>
        <v>1</v>
      </c>
      <c r="CM102" s="52">
        <f>'DATA SISWA'!CM99</f>
        <v>4</v>
      </c>
      <c r="CN102" s="63">
        <f>'DATA SISWA'!CN99</f>
        <v>14</v>
      </c>
      <c r="CO102" s="63">
        <f>'DATA SISWA'!CO99</f>
        <v>26</v>
      </c>
      <c r="CP102" s="63">
        <f>'DATA SISWA'!CP99</f>
        <v>19</v>
      </c>
      <c r="CQ102" s="38">
        <f>'DATA SISWA'!CQ99</f>
        <v>43.5</v>
      </c>
      <c r="CR102" s="39">
        <f t="shared" si="20"/>
        <v>43.5</v>
      </c>
      <c r="CS102" s="161" t="str">
        <f t="shared" si="17"/>
        <v>-</v>
      </c>
      <c r="CT102" s="161" t="str">
        <f t="shared" si="18"/>
        <v>v</v>
      </c>
      <c r="CU102" s="162" t="str">
        <f t="shared" si="19"/>
        <v>Remedial</v>
      </c>
      <c r="CX102" s="190"/>
      <c r="CY102" s="113"/>
      <c r="CZ102" s="190"/>
      <c r="DA102" s="190"/>
      <c r="DB102" s="190"/>
      <c r="DC102" s="190"/>
    </row>
    <row r="103" spans="1:107" x14ac:dyDescent="0.25">
      <c r="A103" s="53">
        <v>85</v>
      </c>
      <c r="B103" s="110" t="str">
        <f>'DATA SISWA'!C100</f>
        <v>06-</v>
      </c>
      <c r="C103" s="77" t="str">
        <f>'DATA SISWA'!D100</f>
        <v>005-</v>
      </c>
      <c r="D103" s="77">
        <f>'DATA SISWA'!E100</f>
        <v>0</v>
      </c>
      <c r="E103" s="111">
        <f>'DATA SISWA'!F100</f>
        <v>0</v>
      </c>
      <c r="F103" s="62" t="str">
        <f>'DATA SISWA'!B100</f>
        <v>ANDINI YULIA PUTRI</v>
      </c>
      <c r="G103" s="119" t="str">
        <f>'DATA SISWA'!G100</f>
        <v>D</v>
      </c>
      <c r="H103" s="120">
        <f>IF(G103=$G$16,'DATA GURU'!$C$30,0)</f>
        <v>0</v>
      </c>
      <c r="I103" s="119" t="str">
        <f>'DATA SISWA'!I100</f>
        <v>A</v>
      </c>
      <c r="J103" s="120">
        <f>IF(I103=$I$16,'DATA GURU'!$C$30,0)</f>
        <v>0</v>
      </c>
      <c r="K103" s="119" t="str">
        <f>'DATA SISWA'!K100</f>
        <v>C</v>
      </c>
      <c r="L103" s="120">
        <f>IF(K103=$K$16,'DATA GURU'!$C$30,0)</f>
        <v>1.75</v>
      </c>
      <c r="M103" s="119" t="str">
        <f>'DATA SISWA'!M100</f>
        <v>C</v>
      </c>
      <c r="N103" s="120">
        <f>IF(M103=$M$16,'DATA GURU'!$C$30,0)</f>
        <v>0</v>
      </c>
      <c r="O103" s="119" t="str">
        <f>'DATA SISWA'!O100</f>
        <v>D</v>
      </c>
      <c r="P103" s="120">
        <f>IF(O103=$O$16,'DATA GURU'!$C$30,0)</f>
        <v>0</v>
      </c>
      <c r="Q103" s="119" t="str">
        <f>'DATA SISWA'!Q100</f>
        <v>C</v>
      </c>
      <c r="R103" s="120">
        <f>IF(Q103=$Q$16,'DATA GURU'!$C$30,0)</f>
        <v>0</v>
      </c>
      <c r="S103" s="119" t="str">
        <f>'DATA SISWA'!S100</f>
        <v>B</v>
      </c>
      <c r="T103" s="120">
        <f>IF(S103=$S$16,'DATA GURU'!$C$30,0)</f>
        <v>0</v>
      </c>
      <c r="U103" s="119" t="str">
        <f>'DATA SISWA'!U100</f>
        <v>C</v>
      </c>
      <c r="V103" s="120">
        <f>IF(U103=$U$16,'DATA GURU'!$C$30,0)</f>
        <v>0</v>
      </c>
      <c r="W103" s="119" t="str">
        <f>'DATA SISWA'!W100</f>
        <v>B</v>
      </c>
      <c r="X103" s="120">
        <f>IF(W103=$W$16,'DATA GURU'!$C$30,0)</f>
        <v>0</v>
      </c>
      <c r="Y103" s="119" t="str">
        <f>'DATA SISWA'!Y100</f>
        <v>A</v>
      </c>
      <c r="Z103" s="120">
        <f>IF(Y103=$Y$16,'DATA GURU'!$C$30,0)</f>
        <v>0</v>
      </c>
      <c r="AA103" s="119" t="str">
        <f>'DATA SISWA'!AA100</f>
        <v>E</v>
      </c>
      <c r="AB103" s="120">
        <f>IF(AA103=$AA$16,'DATA GURU'!$C$30,0)</f>
        <v>1.75</v>
      </c>
      <c r="AC103" s="178" t="str">
        <f>'DATA SISWA'!AC100</f>
        <v>C</v>
      </c>
      <c r="AD103" s="121">
        <f>IF(AC103=$AC$16,'DATA GURU'!$C$30,0)</f>
        <v>0</v>
      </c>
      <c r="AE103" s="178" t="str">
        <f>'DATA SISWA'!AE100</f>
        <v>D</v>
      </c>
      <c r="AF103" s="120">
        <f>IF(AE103=$AE$16,'DATA GURU'!$C$30,0)</f>
        <v>0</v>
      </c>
      <c r="AG103" s="178" t="str">
        <f>'DATA SISWA'!AG100</f>
        <v>A</v>
      </c>
      <c r="AH103" s="121">
        <f>IF(AG103=$AG$16,'DATA GURU'!$C$30,0)</f>
        <v>1.75</v>
      </c>
      <c r="AI103" s="178" t="str">
        <f>'DATA SISWA'!AI100</f>
        <v>C</v>
      </c>
      <c r="AJ103" s="120">
        <f>IF(AI103=$AI$16,'DATA GURU'!$C$30,0)</f>
        <v>0</v>
      </c>
      <c r="AK103" s="178" t="str">
        <f>'DATA SISWA'!AK100</f>
        <v>A</v>
      </c>
      <c r="AL103" s="121">
        <f>IF(AK103=$AK$16,'DATA GURU'!$C$30,0)</f>
        <v>0</v>
      </c>
      <c r="AM103" s="178" t="str">
        <f>'DATA SISWA'!AM100</f>
        <v>B</v>
      </c>
      <c r="AN103" s="120">
        <f>IF(AM103=$AM$16,'DATA GURU'!$C$30,0)</f>
        <v>1.75</v>
      </c>
      <c r="AO103" s="178" t="str">
        <f>'DATA SISWA'!AO100</f>
        <v>B</v>
      </c>
      <c r="AP103" s="121">
        <f>IF(AO103=$AO$16,'DATA GURU'!$C$30,0)</f>
        <v>0</v>
      </c>
      <c r="AQ103" s="178" t="str">
        <f>'DATA SISWA'!AQ100</f>
        <v>B</v>
      </c>
      <c r="AR103" s="120">
        <f>IF(AQ103=$AQ$16,'DATA GURU'!$C$30,0)</f>
        <v>1.75</v>
      </c>
      <c r="AS103" s="178" t="str">
        <f>'DATA SISWA'!AS100</f>
        <v>A</v>
      </c>
      <c r="AT103" s="121">
        <f>IF(AS103=$AS$16,'DATA GURU'!$C$30,0)</f>
        <v>0</v>
      </c>
      <c r="AU103" s="178" t="str">
        <f>'DATA SISWA'!AU100</f>
        <v>C</v>
      </c>
      <c r="AV103" s="120">
        <f>IF(AU103=$AU$16,'DATA GURU'!$C$30,0)</f>
        <v>0</v>
      </c>
      <c r="AW103" s="178" t="str">
        <f>'DATA SISWA'!AW100</f>
        <v>B</v>
      </c>
      <c r="AX103" s="121">
        <f>IF(AW103=$AW$16,'DATA GURU'!$C$30,0)</f>
        <v>1.75</v>
      </c>
      <c r="AY103" s="178" t="str">
        <f>'DATA SISWA'!AY100</f>
        <v>B</v>
      </c>
      <c r="AZ103" s="120">
        <f>IF(AY103=$AY$16,'DATA GURU'!$C$30,0)</f>
        <v>0</v>
      </c>
      <c r="BA103" s="178" t="str">
        <f>'DATA SISWA'!BA100</f>
        <v>C</v>
      </c>
      <c r="BB103" s="121">
        <f>IF(BA103=$BA$16,'DATA GURU'!$C$30,0)</f>
        <v>1.75</v>
      </c>
      <c r="BC103" s="178" t="str">
        <f>'DATA SISWA'!BC100</f>
        <v>D</v>
      </c>
      <c r="BD103" s="120">
        <f>IF(BC103=$BC$16,'DATA GURU'!$C$30,0)</f>
        <v>0</v>
      </c>
      <c r="BE103" s="178" t="str">
        <f>'DATA SISWA'!BE100</f>
        <v>B</v>
      </c>
      <c r="BF103" s="121">
        <f>IF(BE103=$BE$16,'DATA GURU'!$C$30,0)</f>
        <v>0</v>
      </c>
      <c r="BG103" s="178" t="str">
        <f>'DATA SISWA'!BG100</f>
        <v>D</v>
      </c>
      <c r="BH103" s="120">
        <f>IF(BG103=$BG$16,'DATA GURU'!$C$30,0)</f>
        <v>1.75</v>
      </c>
      <c r="BI103" s="178" t="str">
        <f>'DATA SISWA'!BI100</f>
        <v>A</v>
      </c>
      <c r="BJ103" s="121">
        <f>IF(BI103=$BI$16,'DATA GURU'!$C$30,0)</f>
        <v>1.75</v>
      </c>
      <c r="BK103" s="178" t="str">
        <f>'DATA SISWA'!BK100</f>
        <v>C</v>
      </c>
      <c r="BL103" s="120">
        <f>IF(BK103=$BK$16,'DATA GURU'!$C$30,0)</f>
        <v>0</v>
      </c>
      <c r="BM103" s="178" t="str">
        <f>'DATA SISWA'!BM100</f>
        <v>A</v>
      </c>
      <c r="BN103" s="121">
        <f>IF(BM103=$BM$16,'DATA GURU'!$C$30,0)</f>
        <v>0</v>
      </c>
      <c r="BO103" s="178" t="str">
        <f>'DATA SISWA'!BO100</f>
        <v>E</v>
      </c>
      <c r="BP103" s="120">
        <f>IF(BO103=$BO$16,'DATA GURU'!$C$30,0)</f>
        <v>0</v>
      </c>
      <c r="BQ103" s="178" t="str">
        <f>'DATA SISWA'!BQ100</f>
        <v>B</v>
      </c>
      <c r="BR103" s="121">
        <f>IF(BQ103=$BQ$16,'DATA GURU'!$C$30,0)</f>
        <v>0</v>
      </c>
      <c r="BS103" s="178" t="str">
        <f>'DATA SISWA'!BS100</f>
        <v>E</v>
      </c>
      <c r="BT103" s="120">
        <f>IF(BS103=$BS$16,'DATA GURU'!$C$30,0)</f>
        <v>1.75</v>
      </c>
      <c r="BU103" s="178" t="str">
        <f>'DATA SISWA'!BU100</f>
        <v>A</v>
      </c>
      <c r="BV103" s="121">
        <f>IF(BU103=$BU$16,'DATA GURU'!$C$30,0)</f>
        <v>0</v>
      </c>
      <c r="BW103" s="178" t="str">
        <f>'DATA SISWA'!BW100</f>
        <v>E</v>
      </c>
      <c r="BX103" s="120">
        <f>IF(BW103=$BW$16,'DATA GURU'!$C$30,0)</f>
        <v>0</v>
      </c>
      <c r="BY103" s="178" t="str">
        <f>'DATA SISWA'!BY100</f>
        <v>E</v>
      </c>
      <c r="BZ103" s="121">
        <f>IF(BY103=$BY$16,'DATA GURU'!$C$30,0)</f>
        <v>0</v>
      </c>
      <c r="CA103" s="178" t="str">
        <f>'DATA SISWA'!CA100</f>
        <v>C</v>
      </c>
      <c r="CB103" s="120">
        <f>IF(CA103=$CA$16,'DATA GURU'!$C$30,0)</f>
        <v>1.75</v>
      </c>
      <c r="CC103" s="178" t="str">
        <f>'DATA SISWA'!CC100</f>
        <v>C</v>
      </c>
      <c r="CD103" s="121">
        <f>IF(CC103=$CC$16,'DATA GURU'!$C$30,0)</f>
        <v>0</v>
      </c>
      <c r="CE103" s="178" t="str">
        <f>'DATA SISWA'!CE100</f>
        <v>B</v>
      </c>
      <c r="CF103" s="120">
        <f>IF(CE103=$CE$16,'DATA GURU'!$C$30,0)</f>
        <v>1.75</v>
      </c>
      <c r="CG103" s="178" t="str">
        <f>'DATA SISWA'!CG100</f>
        <v>C</v>
      </c>
      <c r="CH103" s="121">
        <f>IF(CG103=$CG$16,'DATA GURU'!$C$30,0)</f>
        <v>0</v>
      </c>
      <c r="CI103" s="52">
        <f>'DATA SISWA'!CI100</f>
        <v>4</v>
      </c>
      <c r="CJ103" s="52">
        <f>'DATA SISWA'!CJ100</f>
        <v>4</v>
      </c>
      <c r="CK103" s="52">
        <f>'DATA SISWA'!CK100</f>
        <v>3</v>
      </c>
      <c r="CL103" s="52">
        <f>'DATA SISWA'!CL100</f>
        <v>1</v>
      </c>
      <c r="CM103" s="52">
        <f>'DATA SISWA'!CM100</f>
        <v>4</v>
      </c>
      <c r="CN103" s="63">
        <f>'DATA SISWA'!CN100</f>
        <v>12</v>
      </c>
      <c r="CO103" s="63">
        <f>'DATA SISWA'!CO100</f>
        <v>28</v>
      </c>
      <c r="CP103" s="63">
        <f>'DATA SISWA'!CP100</f>
        <v>16</v>
      </c>
      <c r="CQ103" s="38">
        <f>'DATA SISWA'!CQ100</f>
        <v>37</v>
      </c>
      <c r="CR103" s="39">
        <f t="shared" si="20"/>
        <v>37</v>
      </c>
      <c r="CS103" s="161" t="str">
        <f t="shared" si="17"/>
        <v>-</v>
      </c>
      <c r="CT103" s="161" t="str">
        <f t="shared" si="18"/>
        <v>v</v>
      </c>
      <c r="CU103" s="162" t="str">
        <f t="shared" si="19"/>
        <v>Remedial</v>
      </c>
      <c r="CX103" s="44" t="s">
        <v>130</v>
      </c>
      <c r="CZ103" s="181"/>
      <c r="DA103" s="181"/>
      <c r="DB103" s="34" t="str">
        <f>'DATA GURU'!C28</f>
        <v>Kuala Tungkal, Maret 2019</v>
      </c>
      <c r="DC103" s="31"/>
    </row>
    <row r="104" spans="1:107" x14ac:dyDescent="0.25">
      <c r="A104" s="54">
        <v>86</v>
      </c>
      <c r="B104" s="110" t="str">
        <f>'DATA SISWA'!C101</f>
        <v>06-</v>
      </c>
      <c r="C104" s="77" t="str">
        <f>'DATA SISWA'!D101</f>
        <v>005-</v>
      </c>
      <c r="D104" s="77">
        <f>'DATA SISWA'!E101</f>
        <v>0</v>
      </c>
      <c r="E104" s="111">
        <f>'DATA SISWA'!F101</f>
        <v>0</v>
      </c>
      <c r="F104" s="62" t="str">
        <f>'DATA SISWA'!B101</f>
        <v>DIAN NABILLA</v>
      </c>
      <c r="G104" s="119" t="str">
        <f>'DATA SISWA'!G101</f>
        <v>D</v>
      </c>
      <c r="H104" s="120">
        <f>IF(G104=$G$16,'DATA GURU'!$C$30,0)</f>
        <v>0</v>
      </c>
      <c r="I104" s="119" t="str">
        <f>'DATA SISWA'!I101</f>
        <v>A</v>
      </c>
      <c r="J104" s="120">
        <f>IF(I104=$I$16,'DATA GURU'!$C$30,0)</f>
        <v>0</v>
      </c>
      <c r="K104" s="119" t="str">
        <f>'DATA SISWA'!K101</f>
        <v>E</v>
      </c>
      <c r="L104" s="120">
        <f>IF(K104=$K$16,'DATA GURU'!$C$30,0)</f>
        <v>0</v>
      </c>
      <c r="M104" s="119" t="str">
        <f>'DATA SISWA'!M101</f>
        <v>A</v>
      </c>
      <c r="N104" s="120">
        <f>IF(M104=$M$16,'DATA GURU'!$C$30,0)</f>
        <v>1.75</v>
      </c>
      <c r="O104" s="119" t="str">
        <f>'DATA SISWA'!O101</f>
        <v>A</v>
      </c>
      <c r="P104" s="120">
        <f>IF(O104=$O$16,'DATA GURU'!$C$30,0)</f>
        <v>0</v>
      </c>
      <c r="Q104" s="119" t="str">
        <f>'DATA SISWA'!Q101</f>
        <v>A</v>
      </c>
      <c r="R104" s="120">
        <f>IF(Q104=$Q$16,'DATA GURU'!$C$30,0)</f>
        <v>1.75</v>
      </c>
      <c r="S104" s="119" t="str">
        <f>'DATA SISWA'!S101</f>
        <v>B</v>
      </c>
      <c r="T104" s="120">
        <f>IF(S104=$S$16,'DATA GURU'!$C$30,0)</f>
        <v>0</v>
      </c>
      <c r="U104" s="119" t="str">
        <f>'DATA SISWA'!U101</f>
        <v>E</v>
      </c>
      <c r="V104" s="120">
        <f>IF(U104=$U$16,'DATA GURU'!$C$30,0)</f>
        <v>0</v>
      </c>
      <c r="W104" s="119" t="str">
        <f>'DATA SISWA'!W101</f>
        <v>A</v>
      </c>
      <c r="X104" s="120">
        <f>IF(W104=$W$16,'DATA GURU'!$C$30,0)</f>
        <v>0</v>
      </c>
      <c r="Y104" s="119" t="str">
        <f>'DATA SISWA'!Y101</f>
        <v>E</v>
      </c>
      <c r="Z104" s="120">
        <f>IF(Y104=$Y$16,'DATA GURU'!$C$30,0)</f>
        <v>0</v>
      </c>
      <c r="AA104" s="119" t="str">
        <f>'DATA SISWA'!AA101</f>
        <v>E</v>
      </c>
      <c r="AB104" s="120">
        <f>IF(AA104=$AA$16,'DATA GURU'!$C$30,0)</f>
        <v>1.75</v>
      </c>
      <c r="AC104" s="178" t="str">
        <f>'DATA SISWA'!AC101</f>
        <v>C</v>
      </c>
      <c r="AD104" s="121">
        <f>IF(AC104=$AC$16,'DATA GURU'!$C$30,0)</f>
        <v>0</v>
      </c>
      <c r="AE104" s="178" t="str">
        <f>'DATA SISWA'!AE101</f>
        <v>E</v>
      </c>
      <c r="AF104" s="120">
        <f>IF(AE104=$AE$16,'DATA GURU'!$C$30,0)</f>
        <v>0</v>
      </c>
      <c r="AG104" s="178" t="str">
        <f>'DATA SISWA'!AG101</f>
        <v>A</v>
      </c>
      <c r="AH104" s="121">
        <f>IF(AG104=$AG$16,'DATA GURU'!$C$30,0)</f>
        <v>1.75</v>
      </c>
      <c r="AI104" s="178" t="str">
        <f>'DATA SISWA'!AI101</f>
        <v>D</v>
      </c>
      <c r="AJ104" s="120">
        <f>IF(AI104=$AI$16,'DATA GURU'!$C$30,0)</f>
        <v>1.75</v>
      </c>
      <c r="AK104" s="178" t="str">
        <f>'DATA SISWA'!AK101</f>
        <v>A</v>
      </c>
      <c r="AL104" s="121">
        <f>IF(AK104=$AK$16,'DATA GURU'!$C$30,0)</f>
        <v>0</v>
      </c>
      <c r="AM104" s="178" t="str">
        <f>'DATA SISWA'!AM101</f>
        <v>B</v>
      </c>
      <c r="AN104" s="120">
        <f>IF(AM104=$AM$16,'DATA GURU'!$C$30,0)</f>
        <v>1.75</v>
      </c>
      <c r="AO104" s="178" t="str">
        <f>'DATA SISWA'!AO101</f>
        <v>A</v>
      </c>
      <c r="AP104" s="121">
        <f>IF(AO104=$AO$16,'DATA GURU'!$C$30,0)</f>
        <v>0</v>
      </c>
      <c r="AQ104" s="178" t="str">
        <f>'DATA SISWA'!AQ101</f>
        <v>B</v>
      </c>
      <c r="AR104" s="120">
        <f>IF(AQ104=$AQ$16,'DATA GURU'!$C$30,0)</f>
        <v>1.75</v>
      </c>
      <c r="AS104" s="178" t="str">
        <f>'DATA SISWA'!AS101</f>
        <v>D</v>
      </c>
      <c r="AT104" s="121">
        <f>IF(AS104=$AS$16,'DATA GURU'!$C$30,0)</f>
        <v>0</v>
      </c>
      <c r="AU104" s="178" t="str">
        <f>'DATA SISWA'!AU101</f>
        <v>C</v>
      </c>
      <c r="AV104" s="120">
        <f>IF(AU104=$AU$16,'DATA GURU'!$C$30,0)</f>
        <v>0</v>
      </c>
      <c r="AW104" s="178" t="str">
        <f>'DATA SISWA'!AW101</f>
        <v>C</v>
      </c>
      <c r="AX104" s="121">
        <f>IF(AW104=$AW$16,'DATA GURU'!$C$30,0)</f>
        <v>0</v>
      </c>
      <c r="AY104" s="178" t="str">
        <f>'DATA SISWA'!AY101</f>
        <v>E</v>
      </c>
      <c r="AZ104" s="120">
        <f>IF(AY104=$AY$16,'DATA GURU'!$C$30,0)</f>
        <v>0</v>
      </c>
      <c r="BA104" s="178" t="str">
        <f>'DATA SISWA'!BA101</f>
        <v>C</v>
      </c>
      <c r="BB104" s="121">
        <f>IF(BA104=$BA$16,'DATA GURU'!$C$30,0)</f>
        <v>1.75</v>
      </c>
      <c r="BC104" s="178" t="str">
        <f>'DATA SISWA'!BC101</f>
        <v>B</v>
      </c>
      <c r="BD104" s="120">
        <f>IF(BC104=$BC$16,'DATA GURU'!$C$30,0)</f>
        <v>1.75</v>
      </c>
      <c r="BE104" s="178" t="str">
        <f>'DATA SISWA'!BE101</f>
        <v>D</v>
      </c>
      <c r="BF104" s="121">
        <f>IF(BE104=$BE$16,'DATA GURU'!$C$30,0)</f>
        <v>0</v>
      </c>
      <c r="BG104" s="178" t="str">
        <f>'DATA SISWA'!BG101</f>
        <v>D</v>
      </c>
      <c r="BH104" s="120">
        <f>IF(BG104=$BG$16,'DATA GURU'!$C$30,0)</f>
        <v>1.75</v>
      </c>
      <c r="BI104" s="178" t="str">
        <f>'DATA SISWA'!BI101</f>
        <v>A</v>
      </c>
      <c r="BJ104" s="121">
        <f>IF(BI104=$BI$16,'DATA GURU'!$C$30,0)</f>
        <v>1.75</v>
      </c>
      <c r="BK104" s="178" t="str">
        <f>'DATA SISWA'!BK101</f>
        <v>C</v>
      </c>
      <c r="BL104" s="120">
        <f>IF(BK104=$BK$16,'DATA GURU'!$C$30,0)</f>
        <v>0</v>
      </c>
      <c r="BM104" s="178" t="str">
        <f>'DATA SISWA'!BM101</f>
        <v>C</v>
      </c>
      <c r="BN104" s="121">
        <f>IF(BM104=$BM$16,'DATA GURU'!$C$30,0)</f>
        <v>1.75</v>
      </c>
      <c r="BO104" s="178" t="str">
        <f>'DATA SISWA'!BO101</f>
        <v>E</v>
      </c>
      <c r="BP104" s="120">
        <f>IF(BO104=$BO$16,'DATA GURU'!$C$30,0)</f>
        <v>0</v>
      </c>
      <c r="BQ104" s="178" t="str">
        <f>'DATA SISWA'!BQ101</f>
        <v>E</v>
      </c>
      <c r="BR104" s="121">
        <f>IF(BQ104=$BQ$16,'DATA GURU'!$C$30,0)</f>
        <v>1.75</v>
      </c>
      <c r="BS104" s="178" t="str">
        <f>'DATA SISWA'!BS101</f>
        <v>E</v>
      </c>
      <c r="BT104" s="120">
        <f>IF(BS104=$BS$16,'DATA GURU'!$C$30,0)</f>
        <v>1.75</v>
      </c>
      <c r="BU104" s="178" t="str">
        <f>'DATA SISWA'!BU101</f>
        <v>D</v>
      </c>
      <c r="BV104" s="121">
        <f>IF(BU104=$BU$16,'DATA GURU'!$C$30,0)</f>
        <v>0</v>
      </c>
      <c r="BW104" s="178" t="str">
        <f>'DATA SISWA'!BW101</f>
        <v>A</v>
      </c>
      <c r="BX104" s="120">
        <f>IF(BW104=$BW$16,'DATA GURU'!$C$30,0)</f>
        <v>0</v>
      </c>
      <c r="BY104" s="178" t="str">
        <f>'DATA SISWA'!BY101</f>
        <v>B</v>
      </c>
      <c r="BZ104" s="121">
        <f>IF(BY104=$BY$16,'DATA GURU'!$C$30,0)</f>
        <v>0</v>
      </c>
      <c r="CA104" s="178" t="str">
        <f>'DATA SISWA'!CA101</f>
        <v>C</v>
      </c>
      <c r="CB104" s="120">
        <f>IF(CA104=$CA$16,'DATA GURU'!$C$30,0)</f>
        <v>1.75</v>
      </c>
      <c r="CC104" s="178" t="str">
        <f>'DATA SISWA'!CC101</f>
        <v>C</v>
      </c>
      <c r="CD104" s="121">
        <f>IF(CC104=$CC$16,'DATA GURU'!$C$30,0)</f>
        <v>0</v>
      </c>
      <c r="CE104" s="178" t="str">
        <f>'DATA SISWA'!CE101</f>
        <v>A</v>
      </c>
      <c r="CF104" s="120">
        <f>IF(CE104=$CE$16,'DATA GURU'!$C$30,0)</f>
        <v>0</v>
      </c>
      <c r="CG104" s="178" t="str">
        <f>'DATA SISWA'!CG101</f>
        <v>A</v>
      </c>
      <c r="CH104" s="121">
        <f>IF(CG104=$CG$16,'DATA GURU'!$C$30,0)</f>
        <v>0</v>
      </c>
      <c r="CI104" s="52">
        <f>'DATA SISWA'!CI101</f>
        <v>4</v>
      </c>
      <c r="CJ104" s="52">
        <f>'DATA SISWA'!CJ101</f>
        <v>7</v>
      </c>
      <c r="CK104" s="52">
        <f>'DATA SISWA'!CK101</f>
        <v>2</v>
      </c>
      <c r="CL104" s="52">
        <f>'DATA SISWA'!CL101</f>
        <v>1</v>
      </c>
      <c r="CM104" s="52">
        <f>'DATA SISWA'!CM101</f>
        <v>5</v>
      </c>
      <c r="CN104" s="63">
        <f>'DATA SISWA'!CN101</f>
        <v>15</v>
      </c>
      <c r="CO104" s="63">
        <f>'DATA SISWA'!CO101</f>
        <v>25</v>
      </c>
      <c r="CP104" s="63">
        <f>'DATA SISWA'!CP101</f>
        <v>19</v>
      </c>
      <c r="CQ104" s="38">
        <f>'DATA SISWA'!CQ101</f>
        <v>45.25</v>
      </c>
      <c r="CR104" s="39">
        <f t="shared" si="20"/>
        <v>45.25</v>
      </c>
      <c r="CS104" s="161" t="str">
        <f t="shared" si="17"/>
        <v>-</v>
      </c>
      <c r="CT104" s="161" t="str">
        <f t="shared" si="18"/>
        <v>v</v>
      </c>
      <c r="CU104" s="162" t="str">
        <f t="shared" si="19"/>
        <v>Remedial</v>
      </c>
      <c r="CX104" s="44" t="s">
        <v>129</v>
      </c>
      <c r="CZ104" s="181"/>
      <c r="DA104" s="181"/>
      <c r="DB104" s="34"/>
      <c r="DC104" s="31"/>
    </row>
    <row r="105" spans="1:107" x14ac:dyDescent="0.25">
      <c r="A105" s="53">
        <v>87</v>
      </c>
      <c r="B105" s="110" t="str">
        <f>'DATA SISWA'!C102</f>
        <v>06-</v>
      </c>
      <c r="C105" s="77" t="str">
        <f>'DATA SISWA'!D102</f>
        <v>005-</v>
      </c>
      <c r="D105" s="77">
        <f>'DATA SISWA'!E102</f>
        <v>0</v>
      </c>
      <c r="E105" s="111">
        <f>'DATA SISWA'!F102</f>
        <v>0</v>
      </c>
      <c r="F105" s="62" t="str">
        <f>'DATA SISWA'!B102</f>
        <v>ISMAIL. M</v>
      </c>
      <c r="G105" s="119" t="str">
        <f>'DATA SISWA'!G102</f>
        <v>B</v>
      </c>
      <c r="H105" s="120">
        <f>IF(G105=$G$16,'DATA GURU'!$C$30,0)</f>
        <v>0</v>
      </c>
      <c r="I105" s="119" t="str">
        <f>'DATA SISWA'!I102</f>
        <v>D</v>
      </c>
      <c r="J105" s="120">
        <f>IF(I105=$I$16,'DATA GURU'!$C$30,0)</f>
        <v>0</v>
      </c>
      <c r="K105" s="119" t="str">
        <f>'DATA SISWA'!K102</f>
        <v>E</v>
      </c>
      <c r="L105" s="120">
        <f>IF(K105=$K$16,'DATA GURU'!$C$30,0)</f>
        <v>0</v>
      </c>
      <c r="M105" s="119" t="str">
        <f>'DATA SISWA'!M102</f>
        <v>A</v>
      </c>
      <c r="N105" s="120">
        <f>IF(M105=$M$16,'DATA GURU'!$C$30,0)</f>
        <v>1.75</v>
      </c>
      <c r="O105" s="119" t="str">
        <f>'DATA SISWA'!O102</f>
        <v>B</v>
      </c>
      <c r="P105" s="120">
        <f>IF(O105=$O$16,'DATA GURU'!$C$30,0)</f>
        <v>1.75</v>
      </c>
      <c r="Q105" s="119" t="str">
        <f>'DATA SISWA'!Q102</f>
        <v>A</v>
      </c>
      <c r="R105" s="120">
        <f>IF(Q105=$Q$16,'DATA GURU'!$C$30,0)</f>
        <v>1.75</v>
      </c>
      <c r="S105" s="119" t="str">
        <f>'DATA SISWA'!S102</f>
        <v>B</v>
      </c>
      <c r="T105" s="120">
        <f>IF(S105=$S$16,'DATA GURU'!$C$30,0)</f>
        <v>0</v>
      </c>
      <c r="U105" s="119" t="str">
        <f>'DATA SISWA'!U102</f>
        <v>C</v>
      </c>
      <c r="V105" s="120">
        <f>IF(U105=$U$16,'DATA GURU'!$C$30,0)</f>
        <v>0</v>
      </c>
      <c r="W105" s="119" t="str">
        <f>'DATA SISWA'!W102</f>
        <v>A</v>
      </c>
      <c r="X105" s="120">
        <f>IF(W105=$W$16,'DATA GURU'!$C$30,0)</f>
        <v>0</v>
      </c>
      <c r="Y105" s="119" t="str">
        <f>'DATA SISWA'!Y102</f>
        <v>E</v>
      </c>
      <c r="Z105" s="120">
        <f>IF(Y105=$Y$16,'DATA GURU'!$C$30,0)</f>
        <v>0</v>
      </c>
      <c r="AA105" s="119" t="str">
        <f>'DATA SISWA'!AA102</f>
        <v>E</v>
      </c>
      <c r="AB105" s="120">
        <f>IF(AA105=$AA$16,'DATA GURU'!$C$30,0)</f>
        <v>1.75</v>
      </c>
      <c r="AC105" s="178" t="str">
        <f>'DATA SISWA'!AC102</f>
        <v>A</v>
      </c>
      <c r="AD105" s="121">
        <f>IF(AC105=$AC$16,'DATA GURU'!$C$30,0)</f>
        <v>1.75</v>
      </c>
      <c r="AE105" s="178" t="str">
        <f>'DATA SISWA'!AE102</f>
        <v>A</v>
      </c>
      <c r="AF105" s="120">
        <f>IF(AE105=$AE$16,'DATA GURU'!$C$30,0)</f>
        <v>0</v>
      </c>
      <c r="AG105" s="178" t="str">
        <f>'DATA SISWA'!AG102</f>
        <v>A</v>
      </c>
      <c r="AH105" s="121">
        <f>IF(AG105=$AG$16,'DATA GURU'!$C$30,0)</f>
        <v>1.75</v>
      </c>
      <c r="AI105" s="178" t="str">
        <f>'DATA SISWA'!AI102</f>
        <v>D</v>
      </c>
      <c r="AJ105" s="120">
        <f>IF(AI105=$AI$16,'DATA GURU'!$C$30,0)</f>
        <v>1.75</v>
      </c>
      <c r="AK105" s="178" t="str">
        <f>'DATA SISWA'!AK102</f>
        <v>E</v>
      </c>
      <c r="AL105" s="121">
        <f>IF(AK105=$AK$16,'DATA GURU'!$C$30,0)</f>
        <v>0</v>
      </c>
      <c r="AM105" s="178" t="str">
        <f>'DATA SISWA'!AM102</f>
        <v>E</v>
      </c>
      <c r="AN105" s="120">
        <f>IF(AM105=$AM$16,'DATA GURU'!$C$30,0)</f>
        <v>0</v>
      </c>
      <c r="AO105" s="178" t="str">
        <f>'DATA SISWA'!AO102</f>
        <v>A</v>
      </c>
      <c r="AP105" s="121">
        <f>IF(AO105=$AO$16,'DATA GURU'!$C$30,0)</f>
        <v>0</v>
      </c>
      <c r="AQ105" s="178" t="str">
        <f>'DATA SISWA'!AQ102</f>
        <v>B</v>
      </c>
      <c r="AR105" s="120">
        <f>IF(AQ105=$AQ$16,'DATA GURU'!$C$30,0)</f>
        <v>1.75</v>
      </c>
      <c r="AS105" s="178" t="str">
        <f>'DATA SISWA'!AS102</f>
        <v>D</v>
      </c>
      <c r="AT105" s="121">
        <f>IF(AS105=$AS$16,'DATA GURU'!$C$30,0)</f>
        <v>0</v>
      </c>
      <c r="AU105" s="178" t="str">
        <f>'DATA SISWA'!AU102</f>
        <v>A</v>
      </c>
      <c r="AV105" s="120">
        <f>IF(AU105=$AU$16,'DATA GURU'!$C$30,0)</f>
        <v>0</v>
      </c>
      <c r="AW105" s="178" t="str">
        <f>'DATA SISWA'!AW102</f>
        <v>B</v>
      </c>
      <c r="AX105" s="121">
        <f>IF(AW105=$AW$16,'DATA GURU'!$C$30,0)</f>
        <v>1.75</v>
      </c>
      <c r="AY105" s="178" t="str">
        <f>'DATA SISWA'!AY102</f>
        <v>C</v>
      </c>
      <c r="AZ105" s="120">
        <f>IF(AY105=$AY$16,'DATA GURU'!$C$30,0)</f>
        <v>1.75</v>
      </c>
      <c r="BA105" s="178" t="str">
        <f>'DATA SISWA'!BA102</f>
        <v>A</v>
      </c>
      <c r="BB105" s="121">
        <f>IF(BA105=$BA$16,'DATA GURU'!$C$30,0)</f>
        <v>0</v>
      </c>
      <c r="BC105" s="178" t="str">
        <f>'DATA SISWA'!BC102</f>
        <v>C</v>
      </c>
      <c r="BD105" s="120">
        <f>IF(BC105=$BC$16,'DATA GURU'!$C$30,0)</f>
        <v>0</v>
      </c>
      <c r="BE105" s="178" t="str">
        <f>'DATA SISWA'!BE102</f>
        <v>C</v>
      </c>
      <c r="BF105" s="121">
        <f>IF(BE105=$BE$16,'DATA GURU'!$C$30,0)</f>
        <v>1.75</v>
      </c>
      <c r="BG105" s="178" t="str">
        <f>'DATA SISWA'!BG102</f>
        <v>B</v>
      </c>
      <c r="BH105" s="120">
        <f>IF(BG105=$BG$16,'DATA GURU'!$C$30,0)</f>
        <v>0</v>
      </c>
      <c r="BI105" s="178" t="str">
        <f>'DATA SISWA'!BI102</f>
        <v>C</v>
      </c>
      <c r="BJ105" s="121">
        <f>IF(BI105=$BI$16,'DATA GURU'!$C$30,0)</f>
        <v>0</v>
      </c>
      <c r="BK105" s="178" t="str">
        <f>'DATA SISWA'!BK102</f>
        <v>D</v>
      </c>
      <c r="BL105" s="120">
        <f>IF(BK105=$BK$16,'DATA GURU'!$C$30,0)</f>
        <v>0</v>
      </c>
      <c r="BM105" s="178" t="str">
        <f>'DATA SISWA'!BM102</f>
        <v>A</v>
      </c>
      <c r="BN105" s="121">
        <f>IF(BM105=$BM$16,'DATA GURU'!$C$30,0)</f>
        <v>0</v>
      </c>
      <c r="BO105" s="178" t="str">
        <f>'DATA SISWA'!BO102</f>
        <v>A</v>
      </c>
      <c r="BP105" s="120">
        <f>IF(BO105=$BO$16,'DATA GURU'!$C$30,0)</f>
        <v>0</v>
      </c>
      <c r="BQ105" s="178" t="str">
        <f>'DATA SISWA'!BQ102</f>
        <v>E</v>
      </c>
      <c r="BR105" s="121">
        <f>IF(BQ105=$BQ$16,'DATA GURU'!$C$30,0)</f>
        <v>1.75</v>
      </c>
      <c r="BS105" s="178" t="str">
        <f>'DATA SISWA'!BS102</f>
        <v>E</v>
      </c>
      <c r="BT105" s="120">
        <f>IF(BS105=$BS$16,'DATA GURU'!$C$30,0)</f>
        <v>1.75</v>
      </c>
      <c r="BU105" s="178" t="str">
        <f>'DATA SISWA'!BU102</f>
        <v>E</v>
      </c>
      <c r="BV105" s="121">
        <f>IF(BU105=$BU$16,'DATA GURU'!$C$30,0)</f>
        <v>0</v>
      </c>
      <c r="BW105" s="178" t="str">
        <f>'DATA SISWA'!BW102</f>
        <v>A</v>
      </c>
      <c r="BX105" s="120">
        <f>IF(BW105=$BW$16,'DATA GURU'!$C$30,0)</f>
        <v>0</v>
      </c>
      <c r="BY105" s="178" t="str">
        <f>'DATA SISWA'!BY102</f>
        <v>A</v>
      </c>
      <c r="BZ105" s="121">
        <f>IF(BY105=$BY$16,'DATA GURU'!$C$30,0)</f>
        <v>1.75</v>
      </c>
      <c r="CA105" s="178" t="str">
        <f>'DATA SISWA'!CA102</f>
        <v>C</v>
      </c>
      <c r="CB105" s="120">
        <f>IF(CA105=$CA$16,'DATA GURU'!$C$30,0)</f>
        <v>1.75</v>
      </c>
      <c r="CC105" s="178" t="str">
        <f>'DATA SISWA'!CC102</f>
        <v>A</v>
      </c>
      <c r="CD105" s="121">
        <f>IF(CC105=$CC$16,'DATA GURU'!$C$30,0)</f>
        <v>1.75</v>
      </c>
      <c r="CE105" s="178" t="str">
        <f>'DATA SISWA'!CE102</f>
        <v>B</v>
      </c>
      <c r="CF105" s="120">
        <f>IF(CE105=$CE$16,'DATA GURU'!$C$30,0)</f>
        <v>1.75</v>
      </c>
      <c r="CG105" s="178" t="str">
        <f>'DATA SISWA'!CG102</f>
        <v>E</v>
      </c>
      <c r="CH105" s="121">
        <f>IF(CG105=$CG$16,'DATA GURU'!$C$30,0)</f>
        <v>0</v>
      </c>
      <c r="CI105" s="52">
        <f>'DATA SISWA'!CI102</f>
        <v>3</v>
      </c>
      <c r="CJ105" s="52">
        <f>'DATA SISWA'!CJ102</f>
        <v>6</v>
      </c>
      <c r="CK105" s="52">
        <f>'DATA SISWA'!CK102</f>
        <v>2</v>
      </c>
      <c r="CL105" s="52">
        <f>'DATA SISWA'!CL102</f>
        <v>1</v>
      </c>
      <c r="CM105" s="52">
        <f>'DATA SISWA'!CM102</f>
        <v>3</v>
      </c>
      <c r="CN105" s="63">
        <f>'DATA SISWA'!CN102</f>
        <v>17</v>
      </c>
      <c r="CO105" s="63">
        <f>'DATA SISWA'!CO102</f>
        <v>23</v>
      </c>
      <c r="CP105" s="63">
        <f>'DATA SISWA'!CP102</f>
        <v>15</v>
      </c>
      <c r="CQ105" s="38">
        <f>'DATA SISWA'!CQ102</f>
        <v>44.75</v>
      </c>
      <c r="CR105" s="39">
        <f t="shared" si="20"/>
        <v>44.75</v>
      </c>
      <c r="CS105" s="161" t="str">
        <f t="shared" si="17"/>
        <v>-</v>
      </c>
      <c r="CT105" s="161" t="str">
        <f t="shared" si="18"/>
        <v>v</v>
      </c>
      <c r="CU105" s="162" t="str">
        <f t="shared" si="19"/>
        <v>Remedial</v>
      </c>
      <c r="CX105" s="41" t="str">
        <f>'DATA GURU'!C11</f>
        <v>SMA Negeri 2 Kuala Tungkal</v>
      </c>
      <c r="CZ105" s="181"/>
      <c r="DA105" s="181"/>
      <c r="DB105" s="34" t="s">
        <v>18</v>
      </c>
      <c r="DC105" s="31"/>
    </row>
    <row r="106" spans="1:107" x14ac:dyDescent="0.25">
      <c r="A106" s="54">
        <v>88</v>
      </c>
      <c r="B106" s="110" t="str">
        <f>'DATA SISWA'!C103</f>
        <v>06-</v>
      </c>
      <c r="C106" s="77" t="str">
        <f>'DATA SISWA'!D103</f>
        <v>005-</v>
      </c>
      <c r="D106" s="77">
        <f>'DATA SISWA'!E103</f>
        <v>0</v>
      </c>
      <c r="E106" s="111">
        <f>'DATA SISWA'!F103</f>
        <v>0</v>
      </c>
      <c r="F106" s="62" t="str">
        <f>'DATA SISWA'!B103</f>
        <v>ISWANTO</v>
      </c>
      <c r="G106" s="119" t="str">
        <f>'DATA SISWA'!G103</f>
        <v>D</v>
      </c>
      <c r="H106" s="120">
        <f>IF(G106=$G$16,'DATA GURU'!$C$30,0)</f>
        <v>0</v>
      </c>
      <c r="I106" s="119" t="str">
        <f>'DATA SISWA'!I103</f>
        <v>A</v>
      </c>
      <c r="J106" s="120">
        <f>IF(I106=$I$16,'DATA GURU'!$C$30,0)</f>
        <v>0</v>
      </c>
      <c r="K106" s="119" t="str">
        <f>'DATA SISWA'!K103</f>
        <v>D</v>
      </c>
      <c r="L106" s="120">
        <f>IF(K106=$K$16,'DATA GURU'!$C$30,0)</f>
        <v>0</v>
      </c>
      <c r="M106" s="119" t="str">
        <f>'DATA SISWA'!M103</f>
        <v>A</v>
      </c>
      <c r="N106" s="120">
        <f>IF(M106=$M$16,'DATA GURU'!$C$30,0)</f>
        <v>1.75</v>
      </c>
      <c r="O106" s="119" t="str">
        <f>'DATA SISWA'!O103</f>
        <v>E</v>
      </c>
      <c r="P106" s="120">
        <f>IF(O106=$O$16,'DATA GURU'!$C$30,0)</f>
        <v>0</v>
      </c>
      <c r="Q106" s="119" t="str">
        <f>'DATA SISWA'!Q103</f>
        <v>B</v>
      </c>
      <c r="R106" s="120">
        <f>IF(Q106=$Q$16,'DATA GURU'!$C$30,0)</f>
        <v>0</v>
      </c>
      <c r="S106" s="119" t="str">
        <f>'DATA SISWA'!S103</f>
        <v>E</v>
      </c>
      <c r="T106" s="120">
        <f>IF(S106=$S$16,'DATA GURU'!$C$30,0)</f>
        <v>0</v>
      </c>
      <c r="U106" s="119" t="str">
        <f>'DATA SISWA'!U103</f>
        <v>D</v>
      </c>
      <c r="V106" s="120">
        <f>IF(U106=$U$16,'DATA GURU'!$C$30,0)</f>
        <v>1.75</v>
      </c>
      <c r="W106" s="119" t="str">
        <f>'DATA SISWA'!W103</f>
        <v>A</v>
      </c>
      <c r="X106" s="120">
        <f>IF(W106=$W$16,'DATA GURU'!$C$30,0)</f>
        <v>0</v>
      </c>
      <c r="Y106" s="119" t="str">
        <f>'DATA SISWA'!Y103</f>
        <v>C</v>
      </c>
      <c r="Z106" s="120">
        <f>IF(Y106=$Y$16,'DATA GURU'!$C$30,0)</f>
        <v>1.75</v>
      </c>
      <c r="AA106" s="119" t="str">
        <f>'DATA SISWA'!AA103</f>
        <v>E</v>
      </c>
      <c r="AB106" s="120">
        <f>IF(AA106=$AA$16,'DATA GURU'!$C$30,0)</f>
        <v>1.75</v>
      </c>
      <c r="AC106" s="178" t="str">
        <f>'DATA SISWA'!AC103</f>
        <v>C</v>
      </c>
      <c r="AD106" s="121">
        <f>IF(AC106=$AC$16,'DATA GURU'!$C$30,0)</f>
        <v>0</v>
      </c>
      <c r="AE106" s="178" t="str">
        <f>'DATA SISWA'!AE103</f>
        <v>E</v>
      </c>
      <c r="AF106" s="120">
        <f>IF(AE106=$AE$16,'DATA GURU'!$C$30,0)</f>
        <v>0</v>
      </c>
      <c r="AG106" s="178" t="str">
        <f>'DATA SISWA'!AG103</f>
        <v>A</v>
      </c>
      <c r="AH106" s="121">
        <f>IF(AG106=$AG$16,'DATA GURU'!$C$30,0)</f>
        <v>1.75</v>
      </c>
      <c r="AI106" s="178" t="str">
        <f>'DATA SISWA'!AI103</f>
        <v>D</v>
      </c>
      <c r="AJ106" s="120">
        <f>IF(AI106=$AI$16,'DATA GURU'!$C$30,0)</f>
        <v>1.75</v>
      </c>
      <c r="AK106" s="178" t="str">
        <f>'DATA SISWA'!AK103</f>
        <v>A</v>
      </c>
      <c r="AL106" s="121">
        <f>IF(AK106=$AK$16,'DATA GURU'!$C$30,0)</f>
        <v>0</v>
      </c>
      <c r="AM106" s="178" t="str">
        <f>'DATA SISWA'!AM103</f>
        <v>B</v>
      </c>
      <c r="AN106" s="120">
        <f>IF(AM106=$AM$16,'DATA GURU'!$C$30,0)</f>
        <v>1.75</v>
      </c>
      <c r="AO106" s="178" t="str">
        <f>'DATA SISWA'!AO103</f>
        <v>A</v>
      </c>
      <c r="AP106" s="121">
        <f>IF(AO106=$AO$16,'DATA GURU'!$C$30,0)</f>
        <v>0</v>
      </c>
      <c r="AQ106" s="178" t="str">
        <f>'DATA SISWA'!AQ103</f>
        <v>B</v>
      </c>
      <c r="AR106" s="120">
        <f>IF(AQ106=$AQ$16,'DATA GURU'!$C$30,0)</f>
        <v>1.75</v>
      </c>
      <c r="AS106" s="178" t="str">
        <f>'DATA SISWA'!AS103</f>
        <v>B</v>
      </c>
      <c r="AT106" s="121">
        <f>IF(AS106=$AS$16,'DATA GURU'!$C$30,0)</f>
        <v>1.75</v>
      </c>
      <c r="AU106" s="178" t="str">
        <f>'DATA SISWA'!AU103</f>
        <v>A</v>
      </c>
      <c r="AV106" s="120">
        <f>IF(AU106=$AU$16,'DATA GURU'!$C$30,0)</f>
        <v>0</v>
      </c>
      <c r="AW106" s="178" t="str">
        <f>'DATA SISWA'!AW103</f>
        <v>B</v>
      </c>
      <c r="AX106" s="121">
        <f>IF(AW106=$AW$16,'DATA GURU'!$C$30,0)</f>
        <v>1.75</v>
      </c>
      <c r="AY106" s="178" t="str">
        <f>'DATA SISWA'!AY103</f>
        <v>C</v>
      </c>
      <c r="AZ106" s="120">
        <f>IF(AY106=$AY$16,'DATA GURU'!$C$30,0)</f>
        <v>1.75</v>
      </c>
      <c r="BA106" s="178" t="str">
        <f>'DATA SISWA'!BA103</f>
        <v>C</v>
      </c>
      <c r="BB106" s="121">
        <f>IF(BA106=$BA$16,'DATA GURU'!$C$30,0)</f>
        <v>1.75</v>
      </c>
      <c r="BC106" s="178" t="str">
        <f>'DATA SISWA'!BC103</f>
        <v>B</v>
      </c>
      <c r="BD106" s="120">
        <f>IF(BC106=$BC$16,'DATA GURU'!$C$30,0)</f>
        <v>1.75</v>
      </c>
      <c r="BE106" s="178" t="str">
        <f>'DATA SISWA'!BE103</f>
        <v>C</v>
      </c>
      <c r="BF106" s="121">
        <f>IF(BE106=$BE$16,'DATA GURU'!$C$30,0)</f>
        <v>1.75</v>
      </c>
      <c r="BG106" s="178" t="str">
        <f>'DATA SISWA'!BG103</f>
        <v>D</v>
      </c>
      <c r="BH106" s="120">
        <f>IF(BG106=$BG$16,'DATA GURU'!$C$30,0)</f>
        <v>1.75</v>
      </c>
      <c r="BI106" s="178" t="str">
        <f>'DATA SISWA'!BI103</f>
        <v>A</v>
      </c>
      <c r="BJ106" s="121">
        <f>IF(BI106=$BI$16,'DATA GURU'!$C$30,0)</f>
        <v>1.75</v>
      </c>
      <c r="BK106" s="178" t="str">
        <f>'DATA SISWA'!BK103</f>
        <v>D</v>
      </c>
      <c r="BL106" s="120">
        <f>IF(BK106=$BK$16,'DATA GURU'!$C$30,0)</f>
        <v>0</v>
      </c>
      <c r="BM106" s="178" t="str">
        <f>'DATA SISWA'!BM103</f>
        <v>C</v>
      </c>
      <c r="BN106" s="121">
        <f>IF(BM106=$BM$16,'DATA GURU'!$C$30,0)</f>
        <v>1.75</v>
      </c>
      <c r="BO106" s="178" t="str">
        <f>'DATA SISWA'!BO103</f>
        <v>B</v>
      </c>
      <c r="BP106" s="120">
        <f>IF(BO106=$BO$16,'DATA GURU'!$C$30,0)</f>
        <v>1.75</v>
      </c>
      <c r="BQ106" s="178" t="str">
        <f>'DATA SISWA'!BQ103</f>
        <v>E</v>
      </c>
      <c r="BR106" s="121">
        <f>IF(BQ106=$BQ$16,'DATA GURU'!$C$30,0)</f>
        <v>1.75</v>
      </c>
      <c r="BS106" s="178" t="str">
        <f>'DATA SISWA'!BS103</f>
        <v>E</v>
      </c>
      <c r="BT106" s="120">
        <f>IF(BS106=$BS$16,'DATA GURU'!$C$30,0)</f>
        <v>1.75</v>
      </c>
      <c r="BU106" s="178" t="str">
        <f>'DATA SISWA'!BU103</f>
        <v>B</v>
      </c>
      <c r="BV106" s="121">
        <f>IF(BU106=$BU$16,'DATA GURU'!$C$30,0)</f>
        <v>1.75</v>
      </c>
      <c r="BW106" s="178" t="str">
        <f>'DATA SISWA'!BW103</f>
        <v>B</v>
      </c>
      <c r="BX106" s="120">
        <f>IF(BW106=$BW$16,'DATA GURU'!$C$30,0)</f>
        <v>0</v>
      </c>
      <c r="BY106" s="178" t="str">
        <f>'DATA SISWA'!BY103</f>
        <v>A</v>
      </c>
      <c r="BZ106" s="121">
        <f>IF(BY106=$BY$16,'DATA GURU'!$C$30,0)</f>
        <v>1.75</v>
      </c>
      <c r="CA106" s="178" t="str">
        <f>'DATA SISWA'!CA103</f>
        <v>B</v>
      </c>
      <c r="CB106" s="120">
        <f>IF(CA106=$CA$16,'DATA GURU'!$C$30,0)</f>
        <v>0</v>
      </c>
      <c r="CC106" s="178" t="str">
        <f>'DATA SISWA'!CC103</f>
        <v>C</v>
      </c>
      <c r="CD106" s="121">
        <f>IF(CC106=$CC$16,'DATA GURU'!$C$30,0)</f>
        <v>0</v>
      </c>
      <c r="CE106" s="178" t="str">
        <f>'DATA SISWA'!CE103</f>
        <v>B</v>
      </c>
      <c r="CF106" s="120">
        <f>IF(CE106=$CE$16,'DATA GURU'!$C$30,0)</f>
        <v>1.75</v>
      </c>
      <c r="CG106" s="178" t="str">
        <f>'DATA SISWA'!CG103</f>
        <v>A</v>
      </c>
      <c r="CH106" s="121">
        <f>IF(CG106=$CG$16,'DATA GURU'!$C$30,0)</f>
        <v>0</v>
      </c>
      <c r="CI106" s="52">
        <f>'DATA SISWA'!CI103</f>
        <v>2</v>
      </c>
      <c r="CJ106" s="52">
        <f>'DATA SISWA'!CJ103</f>
        <v>8</v>
      </c>
      <c r="CK106" s="52">
        <f>'DATA SISWA'!CK103</f>
        <v>3</v>
      </c>
      <c r="CL106" s="52">
        <f>'DATA SISWA'!CL103</f>
        <v>1</v>
      </c>
      <c r="CM106" s="52">
        <f>'DATA SISWA'!CM103</f>
        <v>5</v>
      </c>
      <c r="CN106" s="63">
        <f>'DATA SISWA'!CN103</f>
        <v>23</v>
      </c>
      <c r="CO106" s="63">
        <f>'DATA SISWA'!CO103</f>
        <v>17</v>
      </c>
      <c r="CP106" s="63">
        <f>'DATA SISWA'!CP103</f>
        <v>19</v>
      </c>
      <c r="CQ106" s="38">
        <f>'DATA SISWA'!CQ103</f>
        <v>59.25</v>
      </c>
      <c r="CR106" s="39">
        <f t="shared" si="20"/>
        <v>59.25</v>
      </c>
      <c r="CS106" s="161" t="str">
        <f t="shared" si="17"/>
        <v>v</v>
      </c>
      <c r="CT106" s="161" t="str">
        <f t="shared" si="18"/>
        <v>-</v>
      </c>
      <c r="CU106" s="162" t="str">
        <f t="shared" si="19"/>
        <v>Tuntas</v>
      </c>
      <c r="CX106" s="45"/>
      <c r="CZ106" s="181"/>
      <c r="DA106" s="181"/>
      <c r="DB106" s="34"/>
      <c r="DC106" s="31"/>
    </row>
    <row r="107" spans="1:107" x14ac:dyDescent="0.25">
      <c r="A107" s="53">
        <v>89</v>
      </c>
      <c r="B107" s="110" t="str">
        <f>'DATA SISWA'!C104</f>
        <v>06-</v>
      </c>
      <c r="C107" s="77" t="str">
        <f>'DATA SISWA'!D104</f>
        <v>005-</v>
      </c>
      <c r="D107" s="77">
        <f>'DATA SISWA'!E104</f>
        <v>0</v>
      </c>
      <c r="E107" s="111">
        <f>'DATA SISWA'!F104</f>
        <v>0</v>
      </c>
      <c r="F107" s="62" t="str">
        <f>'DATA SISWA'!B104</f>
        <v>JULIANTI</v>
      </c>
      <c r="G107" s="119" t="str">
        <f>'DATA SISWA'!G104</f>
        <v>D</v>
      </c>
      <c r="H107" s="120">
        <f>IF(G107=$G$16,'DATA GURU'!$C$30,0)</f>
        <v>0</v>
      </c>
      <c r="I107" s="119" t="str">
        <f>'DATA SISWA'!I104</f>
        <v>A</v>
      </c>
      <c r="J107" s="120">
        <f>IF(I107=$I$16,'DATA GURU'!$C$30,0)</f>
        <v>0</v>
      </c>
      <c r="K107" s="119" t="str">
        <f>'DATA SISWA'!K104</f>
        <v>E</v>
      </c>
      <c r="L107" s="120">
        <f>IF(K107=$K$16,'DATA GURU'!$C$30,0)</f>
        <v>0</v>
      </c>
      <c r="M107" s="119" t="str">
        <f>'DATA SISWA'!M104</f>
        <v>A</v>
      </c>
      <c r="N107" s="120">
        <f>IF(M107=$M$16,'DATA GURU'!$C$30,0)</f>
        <v>1.75</v>
      </c>
      <c r="O107" s="119" t="str">
        <f>'DATA SISWA'!O104</f>
        <v>A</v>
      </c>
      <c r="P107" s="120">
        <f>IF(O107=$O$16,'DATA GURU'!$C$30,0)</f>
        <v>0</v>
      </c>
      <c r="Q107" s="119" t="str">
        <f>'DATA SISWA'!Q104</f>
        <v>A</v>
      </c>
      <c r="R107" s="120">
        <f>IF(Q107=$Q$16,'DATA GURU'!$C$30,0)</f>
        <v>1.75</v>
      </c>
      <c r="S107" s="119" t="str">
        <f>'DATA SISWA'!S104</f>
        <v>B</v>
      </c>
      <c r="T107" s="120">
        <f>IF(S107=$S$16,'DATA GURU'!$C$30,0)</f>
        <v>0</v>
      </c>
      <c r="U107" s="119" t="str">
        <f>'DATA SISWA'!U104</f>
        <v>E</v>
      </c>
      <c r="V107" s="120">
        <f>IF(U107=$U$16,'DATA GURU'!$C$30,0)</f>
        <v>0</v>
      </c>
      <c r="W107" s="119" t="str">
        <f>'DATA SISWA'!W104</f>
        <v>A</v>
      </c>
      <c r="X107" s="120">
        <f>IF(W107=$W$16,'DATA GURU'!$C$30,0)</f>
        <v>0</v>
      </c>
      <c r="Y107" s="119" t="str">
        <f>'DATA SISWA'!Y104</f>
        <v>C</v>
      </c>
      <c r="Z107" s="120">
        <f>IF(Y107=$Y$16,'DATA GURU'!$C$30,0)</f>
        <v>1.75</v>
      </c>
      <c r="AA107" s="119" t="str">
        <f>'DATA SISWA'!AA104</f>
        <v>E</v>
      </c>
      <c r="AB107" s="120">
        <f>IF(AA107=$AA$16,'DATA GURU'!$C$30,0)</f>
        <v>1.75</v>
      </c>
      <c r="AC107" s="178" t="str">
        <f>'DATA SISWA'!AC104</f>
        <v>A</v>
      </c>
      <c r="AD107" s="121">
        <f>IF(AC107=$AC$16,'DATA GURU'!$C$30,0)</f>
        <v>1.75</v>
      </c>
      <c r="AE107" s="178" t="str">
        <f>'DATA SISWA'!AE104</f>
        <v>A</v>
      </c>
      <c r="AF107" s="120">
        <f>IF(AE107=$AE$16,'DATA GURU'!$C$30,0)</f>
        <v>0</v>
      </c>
      <c r="AG107" s="178" t="str">
        <f>'DATA SISWA'!AG104</f>
        <v>A</v>
      </c>
      <c r="AH107" s="121">
        <f>IF(AG107=$AG$16,'DATA GURU'!$C$30,0)</f>
        <v>1.75</v>
      </c>
      <c r="AI107" s="178" t="str">
        <f>'DATA SISWA'!AI104</f>
        <v>D</v>
      </c>
      <c r="AJ107" s="120">
        <f>IF(AI107=$AI$16,'DATA GURU'!$C$30,0)</f>
        <v>1.75</v>
      </c>
      <c r="AK107" s="178" t="str">
        <f>'DATA SISWA'!AK104</f>
        <v>C</v>
      </c>
      <c r="AL107" s="121">
        <f>IF(AK107=$AK$16,'DATA GURU'!$C$30,0)</f>
        <v>1.75</v>
      </c>
      <c r="AM107" s="178" t="str">
        <f>'DATA SISWA'!AM104</f>
        <v>B</v>
      </c>
      <c r="AN107" s="120">
        <f>IF(AM107=$AM$16,'DATA GURU'!$C$30,0)</f>
        <v>1.75</v>
      </c>
      <c r="AO107" s="178" t="str">
        <f>'DATA SISWA'!AO104</f>
        <v>X</v>
      </c>
      <c r="AP107" s="121">
        <f>IF(AO107=$AO$16,'DATA GURU'!$C$30,0)</f>
        <v>0</v>
      </c>
      <c r="AQ107" s="178" t="str">
        <f>'DATA SISWA'!AQ104</f>
        <v>B</v>
      </c>
      <c r="AR107" s="120">
        <f>IF(AQ107=$AQ$16,'DATA GURU'!$C$30,0)</f>
        <v>1.75</v>
      </c>
      <c r="AS107" s="178" t="str">
        <f>'DATA SISWA'!AS104</f>
        <v>D</v>
      </c>
      <c r="AT107" s="121">
        <f>IF(AS107=$AS$16,'DATA GURU'!$C$30,0)</f>
        <v>0</v>
      </c>
      <c r="AU107" s="178" t="str">
        <f>'DATA SISWA'!AU104</f>
        <v>B</v>
      </c>
      <c r="AV107" s="120">
        <f>IF(AU107=$AU$16,'DATA GURU'!$C$30,0)</f>
        <v>1.75</v>
      </c>
      <c r="AW107" s="178" t="str">
        <f>'DATA SISWA'!AW104</f>
        <v>B</v>
      </c>
      <c r="AX107" s="121">
        <f>IF(AW107=$AW$16,'DATA GURU'!$C$30,0)</f>
        <v>1.75</v>
      </c>
      <c r="AY107" s="178" t="str">
        <f>'DATA SISWA'!AY104</f>
        <v>C</v>
      </c>
      <c r="AZ107" s="120">
        <f>IF(AY107=$AY$16,'DATA GURU'!$C$30,0)</f>
        <v>1.75</v>
      </c>
      <c r="BA107" s="178" t="str">
        <f>'DATA SISWA'!BA104</f>
        <v>C</v>
      </c>
      <c r="BB107" s="121">
        <f>IF(BA107=$BA$16,'DATA GURU'!$C$30,0)</f>
        <v>1.75</v>
      </c>
      <c r="BC107" s="178" t="str">
        <f>'DATA SISWA'!BC104</f>
        <v>B</v>
      </c>
      <c r="BD107" s="120">
        <f>IF(BC107=$BC$16,'DATA GURU'!$C$30,0)</f>
        <v>1.75</v>
      </c>
      <c r="BE107" s="178" t="str">
        <f>'DATA SISWA'!BE104</f>
        <v>C</v>
      </c>
      <c r="BF107" s="121">
        <f>IF(BE107=$BE$16,'DATA GURU'!$C$30,0)</f>
        <v>1.75</v>
      </c>
      <c r="BG107" s="178" t="str">
        <f>'DATA SISWA'!BG104</f>
        <v>A</v>
      </c>
      <c r="BH107" s="120">
        <f>IF(BG107=$BG$16,'DATA GURU'!$C$30,0)</f>
        <v>0</v>
      </c>
      <c r="BI107" s="178" t="str">
        <f>'DATA SISWA'!BI104</f>
        <v>B</v>
      </c>
      <c r="BJ107" s="121">
        <f>IF(BI107=$BI$16,'DATA GURU'!$C$30,0)</f>
        <v>0</v>
      </c>
      <c r="BK107" s="178" t="str">
        <f>'DATA SISWA'!BK104</f>
        <v>E</v>
      </c>
      <c r="BL107" s="120">
        <f>IF(BK107=$BK$16,'DATA GURU'!$C$30,0)</f>
        <v>1.75</v>
      </c>
      <c r="BM107" s="178" t="str">
        <f>'DATA SISWA'!BM104</f>
        <v>C</v>
      </c>
      <c r="BN107" s="121">
        <f>IF(BM107=$BM$16,'DATA GURU'!$C$30,0)</f>
        <v>1.75</v>
      </c>
      <c r="BO107" s="178" t="str">
        <f>'DATA SISWA'!BO104</f>
        <v>B</v>
      </c>
      <c r="BP107" s="120">
        <f>IF(BO107=$BO$16,'DATA GURU'!$C$30,0)</f>
        <v>1.75</v>
      </c>
      <c r="BQ107" s="178" t="str">
        <f>'DATA SISWA'!BQ104</f>
        <v>B</v>
      </c>
      <c r="BR107" s="121">
        <f>IF(BQ107=$BQ$16,'DATA GURU'!$C$30,0)</f>
        <v>0</v>
      </c>
      <c r="BS107" s="178" t="str">
        <f>'DATA SISWA'!BS104</f>
        <v>E</v>
      </c>
      <c r="BT107" s="120">
        <f>IF(BS107=$BS$16,'DATA GURU'!$C$30,0)</f>
        <v>1.75</v>
      </c>
      <c r="BU107" s="178" t="str">
        <f>'DATA SISWA'!BU104</f>
        <v>B</v>
      </c>
      <c r="BV107" s="121">
        <f>IF(BU107=$BU$16,'DATA GURU'!$C$30,0)</f>
        <v>1.75</v>
      </c>
      <c r="BW107" s="178" t="str">
        <f>'DATA SISWA'!BW104</f>
        <v>E</v>
      </c>
      <c r="BX107" s="120">
        <f>IF(BW107=$BW$16,'DATA GURU'!$C$30,0)</f>
        <v>0</v>
      </c>
      <c r="BY107" s="178" t="str">
        <f>'DATA SISWA'!BY104</f>
        <v>A</v>
      </c>
      <c r="BZ107" s="121">
        <f>IF(BY107=$BY$16,'DATA GURU'!$C$30,0)</f>
        <v>1.75</v>
      </c>
      <c r="CA107" s="178" t="str">
        <f>'DATA SISWA'!CA104</f>
        <v>D</v>
      </c>
      <c r="CB107" s="120">
        <f>IF(CA107=$CA$16,'DATA GURU'!$C$30,0)</f>
        <v>0</v>
      </c>
      <c r="CC107" s="178" t="str">
        <f>'DATA SISWA'!CC104</f>
        <v>C</v>
      </c>
      <c r="CD107" s="121">
        <f>IF(CC107=$CC$16,'DATA GURU'!$C$30,0)</f>
        <v>0</v>
      </c>
      <c r="CE107" s="178" t="str">
        <f>'DATA SISWA'!CE104</f>
        <v>B</v>
      </c>
      <c r="CF107" s="120">
        <f>IF(CE107=$CE$16,'DATA GURU'!$C$30,0)</f>
        <v>1.75</v>
      </c>
      <c r="CG107" s="178" t="str">
        <f>'DATA SISWA'!CG104</f>
        <v>E</v>
      </c>
      <c r="CH107" s="121">
        <f>IF(CG107=$CG$16,'DATA GURU'!$C$30,0)</f>
        <v>0</v>
      </c>
      <c r="CI107" s="52">
        <f>'DATA SISWA'!CI104</f>
        <v>4</v>
      </c>
      <c r="CJ107" s="52">
        <f>'DATA SISWA'!CJ104</f>
        <v>2</v>
      </c>
      <c r="CK107" s="52">
        <f>'DATA SISWA'!CK104</f>
        <v>3</v>
      </c>
      <c r="CL107" s="52">
        <f>'DATA SISWA'!CL104</f>
        <v>0</v>
      </c>
      <c r="CM107" s="52">
        <f>'DATA SISWA'!CM104</f>
        <v>5</v>
      </c>
      <c r="CN107" s="63">
        <f>'DATA SISWA'!CN104</f>
        <v>23</v>
      </c>
      <c r="CO107" s="63">
        <f>'DATA SISWA'!CO104</f>
        <v>17</v>
      </c>
      <c r="CP107" s="63">
        <f>'DATA SISWA'!CP104</f>
        <v>14</v>
      </c>
      <c r="CQ107" s="38">
        <f>'DATA SISWA'!CQ104</f>
        <v>54.25</v>
      </c>
      <c r="CR107" s="39">
        <f t="shared" si="20"/>
        <v>54.25</v>
      </c>
      <c r="CS107" s="161" t="str">
        <f t="shared" si="17"/>
        <v>-</v>
      </c>
      <c r="CT107" s="161" t="str">
        <f t="shared" si="18"/>
        <v>v</v>
      </c>
      <c r="CU107" s="162" t="str">
        <f t="shared" si="19"/>
        <v>Remedial</v>
      </c>
      <c r="CX107" s="45"/>
      <c r="CZ107" s="181"/>
      <c r="DA107" s="181"/>
      <c r="DB107" s="34"/>
      <c r="DC107" s="31"/>
    </row>
    <row r="108" spans="1:107" x14ac:dyDescent="0.25">
      <c r="A108" s="54">
        <v>90</v>
      </c>
      <c r="B108" s="110" t="str">
        <f>'DATA SISWA'!C105</f>
        <v>06-</v>
      </c>
      <c r="C108" s="77" t="str">
        <f>'DATA SISWA'!D105</f>
        <v>005-</v>
      </c>
      <c r="D108" s="77">
        <f>'DATA SISWA'!E105</f>
        <v>0</v>
      </c>
      <c r="E108" s="111">
        <f>'DATA SISWA'!F105</f>
        <v>0</v>
      </c>
      <c r="F108" s="62" t="str">
        <f>'DATA SISWA'!B105</f>
        <v>M. ALFARIZA</v>
      </c>
      <c r="G108" s="119" t="str">
        <f>'DATA SISWA'!G105</f>
        <v>A</v>
      </c>
      <c r="H108" s="120">
        <f>IF(G108=$G$16,'DATA GURU'!$C$30,0)</f>
        <v>1.75</v>
      </c>
      <c r="I108" s="119" t="str">
        <f>'DATA SISWA'!I105</f>
        <v>A</v>
      </c>
      <c r="J108" s="120">
        <f>IF(I108=$I$16,'DATA GURU'!$C$30,0)</f>
        <v>0</v>
      </c>
      <c r="K108" s="119" t="str">
        <f>'DATA SISWA'!K105</f>
        <v>E</v>
      </c>
      <c r="L108" s="120">
        <f>IF(K108=$K$16,'DATA GURU'!$C$30,0)</f>
        <v>0</v>
      </c>
      <c r="M108" s="119" t="str">
        <f>'DATA SISWA'!M105</f>
        <v>A</v>
      </c>
      <c r="N108" s="120">
        <f>IF(M108=$M$16,'DATA GURU'!$C$30,0)</f>
        <v>1.75</v>
      </c>
      <c r="O108" s="119" t="str">
        <f>'DATA SISWA'!O105</f>
        <v>E</v>
      </c>
      <c r="P108" s="120">
        <f>IF(O108=$O$16,'DATA GURU'!$C$30,0)</f>
        <v>0</v>
      </c>
      <c r="Q108" s="119" t="str">
        <f>'DATA SISWA'!Q105</f>
        <v>D</v>
      </c>
      <c r="R108" s="120">
        <f>IF(Q108=$Q$16,'DATA GURU'!$C$30,0)</f>
        <v>0</v>
      </c>
      <c r="S108" s="119" t="str">
        <f>'DATA SISWA'!S105</f>
        <v>E</v>
      </c>
      <c r="T108" s="120">
        <f>IF(S108=$S$16,'DATA GURU'!$C$30,0)</f>
        <v>0</v>
      </c>
      <c r="U108" s="119" t="str">
        <f>'DATA SISWA'!U105</f>
        <v>D</v>
      </c>
      <c r="V108" s="120">
        <f>IF(U108=$U$16,'DATA GURU'!$C$30,0)</f>
        <v>1.75</v>
      </c>
      <c r="W108" s="119" t="str">
        <f>'DATA SISWA'!W105</f>
        <v>C</v>
      </c>
      <c r="X108" s="120">
        <f>IF(W108=$W$16,'DATA GURU'!$C$30,0)</f>
        <v>0</v>
      </c>
      <c r="Y108" s="119" t="str">
        <f>'DATA SISWA'!Y105</f>
        <v>B</v>
      </c>
      <c r="Z108" s="120">
        <f>IF(Y108=$Y$16,'DATA GURU'!$C$30,0)</f>
        <v>0</v>
      </c>
      <c r="AA108" s="119" t="str">
        <f>'DATA SISWA'!AA105</f>
        <v>E</v>
      </c>
      <c r="AB108" s="120">
        <f>IF(AA108=$AA$16,'DATA GURU'!$C$30,0)</f>
        <v>1.75</v>
      </c>
      <c r="AC108" s="178" t="str">
        <f>'DATA SISWA'!AC105</f>
        <v>E</v>
      </c>
      <c r="AD108" s="121">
        <f>IF(AC108=$AC$16,'DATA GURU'!$C$30,0)</f>
        <v>0</v>
      </c>
      <c r="AE108" s="178" t="str">
        <f>'DATA SISWA'!AE105</f>
        <v>E</v>
      </c>
      <c r="AF108" s="120">
        <f>IF(AE108=$AE$16,'DATA GURU'!$C$30,0)</f>
        <v>0</v>
      </c>
      <c r="AG108" s="178" t="str">
        <f>'DATA SISWA'!AG105</f>
        <v>A</v>
      </c>
      <c r="AH108" s="121">
        <f>IF(AG108=$AG$16,'DATA GURU'!$C$30,0)</f>
        <v>1.75</v>
      </c>
      <c r="AI108" s="178" t="str">
        <f>'DATA SISWA'!AI105</f>
        <v>C</v>
      </c>
      <c r="AJ108" s="120">
        <f>IF(AI108=$AI$16,'DATA GURU'!$C$30,0)</f>
        <v>0</v>
      </c>
      <c r="AK108" s="178" t="str">
        <f>'DATA SISWA'!AK105</f>
        <v>A</v>
      </c>
      <c r="AL108" s="121">
        <f>IF(AK108=$AK$16,'DATA GURU'!$C$30,0)</f>
        <v>0</v>
      </c>
      <c r="AM108" s="178" t="str">
        <f>'DATA SISWA'!AM105</f>
        <v>B</v>
      </c>
      <c r="AN108" s="120">
        <f>IF(AM108=$AM$16,'DATA GURU'!$C$30,0)</f>
        <v>1.75</v>
      </c>
      <c r="AO108" s="178" t="str">
        <f>'DATA SISWA'!AO105</f>
        <v>B</v>
      </c>
      <c r="AP108" s="121">
        <f>IF(AO108=$AO$16,'DATA GURU'!$C$30,0)</f>
        <v>0</v>
      </c>
      <c r="AQ108" s="178" t="str">
        <f>'DATA SISWA'!AQ105</f>
        <v>B</v>
      </c>
      <c r="AR108" s="120">
        <f>IF(AQ108=$AQ$16,'DATA GURU'!$C$30,0)</f>
        <v>1.75</v>
      </c>
      <c r="AS108" s="178" t="str">
        <f>'DATA SISWA'!AS105</f>
        <v>B</v>
      </c>
      <c r="AT108" s="121">
        <f>IF(AS108=$AS$16,'DATA GURU'!$C$30,0)</f>
        <v>1.75</v>
      </c>
      <c r="AU108" s="178" t="str">
        <f>'DATA SISWA'!AU105</f>
        <v>C</v>
      </c>
      <c r="AV108" s="120">
        <f>IF(AU108=$AU$16,'DATA GURU'!$C$30,0)</f>
        <v>0</v>
      </c>
      <c r="AW108" s="178" t="str">
        <f>'DATA SISWA'!AW105</f>
        <v>C</v>
      </c>
      <c r="AX108" s="121">
        <f>IF(AW108=$AW$16,'DATA GURU'!$C$30,0)</f>
        <v>0</v>
      </c>
      <c r="AY108" s="178" t="str">
        <f>'DATA SISWA'!AY105</f>
        <v>B</v>
      </c>
      <c r="AZ108" s="120">
        <f>IF(AY108=$AY$16,'DATA GURU'!$C$30,0)</f>
        <v>0</v>
      </c>
      <c r="BA108" s="178" t="str">
        <f>'DATA SISWA'!BA105</f>
        <v>C</v>
      </c>
      <c r="BB108" s="121">
        <f>IF(BA108=$BA$16,'DATA GURU'!$C$30,0)</f>
        <v>1.75</v>
      </c>
      <c r="BC108" s="178" t="str">
        <f>'DATA SISWA'!BC105</f>
        <v>B</v>
      </c>
      <c r="BD108" s="120">
        <f>IF(BC108=$BC$16,'DATA GURU'!$C$30,0)</f>
        <v>1.75</v>
      </c>
      <c r="BE108" s="178" t="str">
        <f>'DATA SISWA'!BE105</f>
        <v>C</v>
      </c>
      <c r="BF108" s="121">
        <f>IF(BE108=$BE$16,'DATA GURU'!$C$30,0)</f>
        <v>1.75</v>
      </c>
      <c r="BG108" s="178" t="str">
        <f>'DATA SISWA'!BG105</f>
        <v>D</v>
      </c>
      <c r="BH108" s="120">
        <f>IF(BG108=$BG$16,'DATA GURU'!$C$30,0)</f>
        <v>1.75</v>
      </c>
      <c r="BI108" s="178" t="str">
        <f>'DATA SISWA'!BI105</f>
        <v>D</v>
      </c>
      <c r="BJ108" s="121">
        <f>IF(BI108=$BI$16,'DATA GURU'!$C$30,0)</f>
        <v>0</v>
      </c>
      <c r="BK108" s="178" t="str">
        <f>'DATA SISWA'!BK105</f>
        <v>B</v>
      </c>
      <c r="BL108" s="120">
        <f>IF(BK108=$BK$16,'DATA GURU'!$C$30,0)</f>
        <v>0</v>
      </c>
      <c r="BM108" s="178" t="str">
        <f>'DATA SISWA'!BM105</f>
        <v>B</v>
      </c>
      <c r="BN108" s="121">
        <f>IF(BM108=$BM$16,'DATA GURU'!$C$30,0)</f>
        <v>0</v>
      </c>
      <c r="BO108" s="178" t="str">
        <f>'DATA SISWA'!BO105</f>
        <v>E</v>
      </c>
      <c r="BP108" s="120">
        <f>IF(BO108=$BO$16,'DATA GURU'!$C$30,0)</f>
        <v>0</v>
      </c>
      <c r="BQ108" s="178" t="str">
        <f>'DATA SISWA'!BQ105</f>
        <v>B</v>
      </c>
      <c r="BR108" s="121">
        <f>IF(BQ108=$BQ$16,'DATA GURU'!$C$30,0)</f>
        <v>0</v>
      </c>
      <c r="BS108" s="178" t="str">
        <f>'DATA SISWA'!BS105</f>
        <v>E</v>
      </c>
      <c r="BT108" s="120">
        <f>IF(BS108=$BS$16,'DATA GURU'!$C$30,0)</f>
        <v>1.75</v>
      </c>
      <c r="BU108" s="178" t="str">
        <f>'DATA SISWA'!BU105</f>
        <v>B</v>
      </c>
      <c r="BV108" s="121">
        <f>IF(BU108=$BU$16,'DATA GURU'!$C$30,0)</f>
        <v>1.75</v>
      </c>
      <c r="BW108" s="178" t="str">
        <f>'DATA SISWA'!BW105</f>
        <v>A</v>
      </c>
      <c r="BX108" s="120">
        <f>IF(BW108=$BW$16,'DATA GURU'!$C$30,0)</f>
        <v>0</v>
      </c>
      <c r="BY108" s="178" t="str">
        <f>'DATA SISWA'!BY105</f>
        <v>E</v>
      </c>
      <c r="BZ108" s="121">
        <f>IF(BY108=$BY$16,'DATA GURU'!$C$30,0)</f>
        <v>0</v>
      </c>
      <c r="CA108" s="178" t="str">
        <f>'DATA SISWA'!CA105</f>
        <v>C</v>
      </c>
      <c r="CB108" s="120">
        <f>IF(CA108=$CA$16,'DATA GURU'!$C$30,0)</f>
        <v>1.75</v>
      </c>
      <c r="CC108" s="178" t="str">
        <f>'DATA SISWA'!CC105</f>
        <v>D</v>
      </c>
      <c r="CD108" s="121">
        <f>IF(CC108=$CC$16,'DATA GURU'!$C$30,0)</f>
        <v>0</v>
      </c>
      <c r="CE108" s="178" t="str">
        <f>'DATA SISWA'!CE105</f>
        <v>B</v>
      </c>
      <c r="CF108" s="120">
        <f>IF(CE108=$CE$16,'DATA GURU'!$C$30,0)</f>
        <v>1.75</v>
      </c>
      <c r="CG108" s="178" t="str">
        <f>'DATA SISWA'!CG105</f>
        <v>E</v>
      </c>
      <c r="CH108" s="121">
        <f>IF(CG108=$CG$16,'DATA GURU'!$C$30,0)</f>
        <v>0</v>
      </c>
      <c r="CI108" s="52">
        <f>'DATA SISWA'!CI105</f>
        <v>3</v>
      </c>
      <c r="CJ108" s="52">
        <f>'DATA SISWA'!CJ105</f>
        <v>8</v>
      </c>
      <c r="CK108" s="52">
        <f>'DATA SISWA'!CK105</f>
        <v>3</v>
      </c>
      <c r="CL108" s="52">
        <f>'DATA SISWA'!CL105</f>
        <v>1</v>
      </c>
      <c r="CM108" s="52">
        <f>'DATA SISWA'!CM105</f>
        <v>3</v>
      </c>
      <c r="CN108" s="63">
        <f>'DATA SISWA'!CN105</f>
        <v>16</v>
      </c>
      <c r="CO108" s="63">
        <f>'DATA SISWA'!CO105</f>
        <v>24</v>
      </c>
      <c r="CP108" s="63">
        <f>'DATA SISWA'!CP105</f>
        <v>18</v>
      </c>
      <c r="CQ108" s="38">
        <f>'DATA SISWA'!CQ105</f>
        <v>46</v>
      </c>
      <c r="CR108" s="39">
        <f t="shared" si="20"/>
        <v>46</v>
      </c>
      <c r="CS108" s="161" t="str">
        <f t="shared" si="17"/>
        <v>-</v>
      </c>
      <c r="CT108" s="161" t="str">
        <f t="shared" si="18"/>
        <v>v</v>
      </c>
      <c r="CU108" s="162" t="str">
        <f t="shared" si="19"/>
        <v>Remedial</v>
      </c>
      <c r="CX108" s="45"/>
      <c r="CZ108" s="172"/>
      <c r="DA108" s="172"/>
      <c r="DB108" s="34"/>
      <c r="DC108" s="31"/>
    </row>
    <row r="109" spans="1:107" x14ac:dyDescent="0.25">
      <c r="A109" s="53">
        <v>91</v>
      </c>
      <c r="B109" s="110" t="str">
        <f>'DATA SISWA'!C106</f>
        <v>06-</v>
      </c>
      <c r="C109" s="77" t="str">
        <f>'DATA SISWA'!D106</f>
        <v>005-</v>
      </c>
      <c r="D109" s="77">
        <f>'DATA SISWA'!E106</f>
        <v>0</v>
      </c>
      <c r="E109" s="111">
        <f>'DATA SISWA'!F106</f>
        <v>0</v>
      </c>
      <c r="F109" s="62" t="str">
        <f>'DATA SISWA'!B106</f>
        <v>M. JUMAIDI</v>
      </c>
      <c r="G109" s="119" t="str">
        <f>'DATA SISWA'!G106</f>
        <v>A</v>
      </c>
      <c r="H109" s="120">
        <f>IF(G109=$G$16,'DATA GURU'!$C$30,0)</f>
        <v>1.75</v>
      </c>
      <c r="I109" s="119" t="str">
        <f>'DATA SISWA'!I106</f>
        <v>E</v>
      </c>
      <c r="J109" s="120">
        <f>IF(I109=$I$16,'DATA GURU'!$C$30,0)</f>
        <v>1.75</v>
      </c>
      <c r="K109" s="119" t="str">
        <f>'DATA SISWA'!K106</f>
        <v>E</v>
      </c>
      <c r="L109" s="120">
        <f>IF(K109=$K$16,'DATA GURU'!$C$30,0)</f>
        <v>0</v>
      </c>
      <c r="M109" s="119" t="str">
        <f>'DATA SISWA'!M106</f>
        <v>A</v>
      </c>
      <c r="N109" s="120">
        <f>IF(M109=$M$16,'DATA GURU'!$C$30,0)</f>
        <v>1.75</v>
      </c>
      <c r="O109" s="119" t="str">
        <f>'DATA SISWA'!O106</f>
        <v>C</v>
      </c>
      <c r="P109" s="120">
        <f>IF(O109=$O$16,'DATA GURU'!$C$30,0)</f>
        <v>0</v>
      </c>
      <c r="Q109" s="119" t="str">
        <f>'DATA SISWA'!Q106</f>
        <v>A</v>
      </c>
      <c r="R109" s="120">
        <f>IF(Q109=$Q$16,'DATA GURU'!$C$30,0)</f>
        <v>1.75</v>
      </c>
      <c r="S109" s="119" t="str">
        <f>'DATA SISWA'!S106</f>
        <v>E</v>
      </c>
      <c r="T109" s="120">
        <f>IF(S109=$S$16,'DATA GURU'!$C$30,0)</f>
        <v>0</v>
      </c>
      <c r="U109" s="119" t="str">
        <f>'DATA SISWA'!U106</f>
        <v>D</v>
      </c>
      <c r="V109" s="120">
        <f>IF(U109=$U$16,'DATA GURU'!$C$30,0)</f>
        <v>1.75</v>
      </c>
      <c r="W109" s="119" t="str">
        <f>'DATA SISWA'!W106</f>
        <v>B</v>
      </c>
      <c r="X109" s="120">
        <f>IF(W109=$W$16,'DATA GURU'!$C$30,0)</f>
        <v>0</v>
      </c>
      <c r="Y109" s="119" t="str">
        <f>'DATA SISWA'!Y106</f>
        <v>E</v>
      </c>
      <c r="Z109" s="120">
        <f>IF(Y109=$Y$16,'DATA GURU'!$C$30,0)</f>
        <v>0</v>
      </c>
      <c r="AA109" s="119" t="str">
        <f>'DATA SISWA'!AA106</f>
        <v>D</v>
      </c>
      <c r="AB109" s="120">
        <f>IF(AA109=$AA$16,'DATA GURU'!$C$30,0)</f>
        <v>0</v>
      </c>
      <c r="AC109" s="178" t="str">
        <f>'DATA SISWA'!AC106</f>
        <v>A</v>
      </c>
      <c r="AD109" s="121">
        <f>IF(AC109=$AC$16,'DATA GURU'!$C$30,0)</f>
        <v>1.75</v>
      </c>
      <c r="AE109" s="178" t="str">
        <f>'DATA SISWA'!AE106</f>
        <v>E</v>
      </c>
      <c r="AF109" s="120">
        <f>IF(AE109=$AE$16,'DATA GURU'!$C$30,0)</f>
        <v>0</v>
      </c>
      <c r="AG109" s="178" t="str">
        <f>'DATA SISWA'!AG106</f>
        <v>A</v>
      </c>
      <c r="AH109" s="121">
        <f>IF(AG109=$AG$16,'DATA GURU'!$C$30,0)</f>
        <v>1.75</v>
      </c>
      <c r="AI109" s="178" t="str">
        <f>'DATA SISWA'!AI106</f>
        <v>D</v>
      </c>
      <c r="AJ109" s="120">
        <f>IF(AI109=$AI$16,'DATA GURU'!$C$30,0)</f>
        <v>1.75</v>
      </c>
      <c r="AK109" s="178" t="str">
        <f>'DATA SISWA'!AK106</f>
        <v>A</v>
      </c>
      <c r="AL109" s="121">
        <f>IF(AK109=$AK$16,'DATA GURU'!$C$30,0)</f>
        <v>0</v>
      </c>
      <c r="AM109" s="178" t="str">
        <f>'DATA SISWA'!AM106</f>
        <v>A</v>
      </c>
      <c r="AN109" s="120">
        <f>IF(AM109=$AM$16,'DATA GURU'!$C$30,0)</f>
        <v>0</v>
      </c>
      <c r="AO109" s="178" t="str">
        <f>'DATA SISWA'!AO106</f>
        <v>A</v>
      </c>
      <c r="AP109" s="121">
        <f>IF(AO109=$AO$16,'DATA GURU'!$C$30,0)</f>
        <v>0</v>
      </c>
      <c r="AQ109" s="178" t="str">
        <f>'DATA SISWA'!AQ106</f>
        <v>B</v>
      </c>
      <c r="AR109" s="120">
        <f>IF(AQ109=$AQ$16,'DATA GURU'!$C$30,0)</f>
        <v>1.75</v>
      </c>
      <c r="AS109" s="178" t="str">
        <f>'DATA SISWA'!AS106</f>
        <v>B</v>
      </c>
      <c r="AT109" s="121">
        <f>IF(AS109=$AS$16,'DATA GURU'!$C$30,0)</f>
        <v>1.75</v>
      </c>
      <c r="AU109" s="178" t="str">
        <f>'DATA SISWA'!AU106</f>
        <v>A</v>
      </c>
      <c r="AV109" s="120">
        <f>IF(AU109=$AU$16,'DATA GURU'!$C$30,0)</f>
        <v>0</v>
      </c>
      <c r="AW109" s="178" t="str">
        <f>'DATA SISWA'!AW106</f>
        <v>B</v>
      </c>
      <c r="AX109" s="121">
        <f>IF(AW109=$AW$16,'DATA GURU'!$C$30,0)</f>
        <v>1.75</v>
      </c>
      <c r="AY109" s="178" t="str">
        <f>'DATA SISWA'!AY106</f>
        <v>C</v>
      </c>
      <c r="AZ109" s="120">
        <f>IF(AY109=$AY$16,'DATA GURU'!$C$30,0)</f>
        <v>1.75</v>
      </c>
      <c r="BA109" s="178" t="str">
        <f>'DATA SISWA'!BA106</f>
        <v>C</v>
      </c>
      <c r="BB109" s="121">
        <f>IF(BA109=$BA$16,'DATA GURU'!$C$30,0)</f>
        <v>1.75</v>
      </c>
      <c r="BC109" s="178" t="str">
        <f>'DATA SISWA'!BC106</f>
        <v>A</v>
      </c>
      <c r="BD109" s="120">
        <f>IF(BC109=$BC$16,'DATA GURU'!$C$30,0)</f>
        <v>0</v>
      </c>
      <c r="BE109" s="178" t="str">
        <f>'DATA SISWA'!BE106</f>
        <v>C</v>
      </c>
      <c r="BF109" s="121">
        <f>IF(BE109=$BE$16,'DATA GURU'!$C$30,0)</f>
        <v>1.75</v>
      </c>
      <c r="BG109" s="178" t="str">
        <f>'DATA SISWA'!BG106</f>
        <v>D</v>
      </c>
      <c r="BH109" s="120">
        <f>IF(BG109=$BG$16,'DATA GURU'!$C$30,0)</f>
        <v>1.75</v>
      </c>
      <c r="BI109" s="178" t="str">
        <f>'DATA SISWA'!BI106</f>
        <v>B</v>
      </c>
      <c r="BJ109" s="121">
        <f>IF(BI109=$BI$16,'DATA GURU'!$C$30,0)</f>
        <v>0</v>
      </c>
      <c r="BK109" s="178" t="str">
        <f>'DATA SISWA'!BK106</f>
        <v>D</v>
      </c>
      <c r="BL109" s="120">
        <f>IF(BK109=$BK$16,'DATA GURU'!$C$30,0)</f>
        <v>0</v>
      </c>
      <c r="BM109" s="178" t="str">
        <f>'DATA SISWA'!BM106</f>
        <v>C</v>
      </c>
      <c r="BN109" s="121">
        <f>IF(BM109=$BM$16,'DATA GURU'!$C$30,0)</f>
        <v>1.75</v>
      </c>
      <c r="BO109" s="178" t="str">
        <f>'DATA SISWA'!BO106</f>
        <v>B</v>
      </c>
      <c r="BP109" s="120">
        <f>IF(BO109=$BO$16,'DATA GURU'!$C$30,0)</f>
        <v>1.75</v>
      </c>
      <c r="BQ109" s="178" t="str">
        <f>'DATA SISWA'!BQ106</f>
        <v>E</v>
      </c>
      <c r="BR109" s="121">
        <f>IF(BQ109=$BQ$16,'DATA GURU'!$C$30,0)</f>
        <v>1.75</v>
      </c>
      <c r="BS109" s="178" t="str">
        <f>'DATA SISWA'!BS106</f>
        <v>E</v>
      </c>
      <c r="BT109" s="120">
        <f>IF(BS109=$BS$16,'DATA GURU'!$C$30,0)</f>
        <v>1.75</v>
      </c>
      <c r="BU109" s="178" t="str">
        <f>'DATA SISWA'!BU106</f>
        <v>C</v>
      </c>
      <c r="BV109" s="121">
        <f>IF(BU109=$BU$16,'DATA GURU'!$C$30,0)</f>
        <v>0</v>
      </c>
      <c r="BW109" s="178" t="str">
        <f>'DATA SISWA'!BW106</f>
        <v>A</v>
      </c>
      <c r="BX109" s="120">
        <f>IF(BW109=$BW$16,'DATA GURU'!$C$30,0)</f>
        <v>0</v>
      </c>
      <c r="BY109" s="178" t="str">
        <f>'DATA SISWA'!BY106</f>
        <v>A</v>
      </c>
      <c r="BZ109" s="121">
        <f>IF(BY109=$BY$16,'DATA GURU'!$C$30,0)</f>
        <v>1.75</v>
      </c>
      <c r="CA109" s="178" t="str">
        <f>'DATA SISWA'!CA106</f>
        <v>B</v>
      </c>
      <c r="CB109" s="120">
        <f>IF(CA109=$CA$16,'DATA GURU'!$C$30,0)</f>
        <v>0</v>
      </c>
      <c r="CC109" s="178" t="str">
        <f>'DATA SISWA'!CC106</f>
        <v>D</v>
      </c>
      <c r="CD109" s="121">
        <f>IF(CC109=$CC$16,'DATA GURU'!$C$30,0)</f>
        <v>0</v>
      </c>
      <c r="CE109" s="178" t="str">
        <f>'DATA SISWA'!CE106</f>
        <v>B</v>
      </c>
      <c r="CF109" s="120">
        <f>IF(CE109=$CE$16,'DATA GURU'!$C$30,0)</f>
        <v>1.75</v>
      </c>
      <c r="CG109" s="178" t="str">
        <f>'DATA SISWA'!CG106</f>
        <v>A</v>
      </c>
      <c r="CH109" s="121">
        <f>IF(CG109=$CG$16,'DATA GURU'!$C$30,0)</f>
        <v>0</v>
      </c>
      <c r="CI109" s="52">
        <f>'DATA SISWA'!CI106</f>
        <v>4</v>
      </c>
      <c r="CJ109" s="52">
        <f>'DATA SISWA'!CJ106</f>
        <v>8</v>
      </c>
      <c r="CK109" s="52">
        <f>'DATA SISWA'!CK106</f>
        <v>5</v>
      </c>
      <c r="CL109" s="52">
        <f>'DATA SISWA'!CL106</f>
        <v>1</v>
      </c>
      <c r="CM109" s="52">
        <f>'DATA SISWA'!CM106</f>
        <v>3</v>
      </c>
      <c r="CN109" s="63">
        <f>'DATA SISWA'!CN106</f>
        <v>21</v>
      </c>
      <c r="CO109" s="63">
        <f>'DATA SISWA'!CO106</f>
        <v>19</v>
      </c>
      <c r="CP109" s="63">
        <f>'DATA SISWA'!CP106</f>
        <v>21</v>
      </c>
      <c r="CQ109" s="38">
        <f>'DATA SISWA'!CQ106</f>
        <v>57.75</v>
      </c>
      <c r="CR109" s="39">
        <f t="shared" si="20"/>
        <v>57.75</v>
      </c>
      <c r="CS109" s="161" t="str">
        <f t="shared" si="17"/>
        <v>v</v>
      </c>
      <c r="CT109" s="161" t="str">
        <f t="shared" si="18"/>
        <v>-</v>
      </c>
      <c r="CU109" s="162" t="str">
        <f t="shared" si="19"/>
        <v>Tuntas</v>
      </c>
      <c r="CX109" s="46" t="str">
        <f>'DATA GURU'!C14</f>
        <v>EFFI RUBIYANTO, S.Pd., M.Si.</v>
      </c>
      <c r="CZ109" s="172"/>
      <c r="DA109" s="172"/>
      <c r="DB109" s="47" t="str">
        <f>'DATA GURU'!C25</f>
        <v>HARLIAWAN</v>
      </c>
      <c r="DC109" s="31"/>
    </row>
    <row r="110" spans="1:107" x14ac:dyDescent="0.25">
      <c r="A110" s="54">
        <v>92</v>
      </c>
      <c r="B110" s="110" t="str">
        <f>'DATA SISWA'!C107</f>
        <v>06-</v>
      </c>
      <c r="C110" s="77" t="str">
        <f>'DATA SISWA'!D107</f>
        <v>005-</v>
      </c>
      <c r="D110" s="77">
        <f>'DATA SISWA'!E107</f>
        <v>0</v>
      </c>
      <c r="E110" s="111">
        <f>'DATA SISWA'!F107</f>
        <v>0</v>
      </c>
      <c r="F110" s="62" t="str">
        <f>'DATA SISWA'!B107</f>
        <v>M. REDWAN</v>
      </c>
      <c r="G110" s="119" t="str">
        <f>'DATA SISWA'!G107</f>
        <v>C</v>
      </c>
      <c r="H110" s="120">
        <f>IF(G110=$G$16,'DATA GURU'!$C$30,0)</f>
        <v>0</v>
      </c>
      <c r="I110" s="119" t="str">
        <f>'DATA SISWA'!I107</f>
        <v>A</v>
      </c>
      <c r="J110" s="120">
        <f>IF(I110=$I$16,'DATA GURU'!$C$30,0)</f>
        <v>0</v>
      </c>
      <c r="K110" s="119" t="str">
        <f>'DATA SISWA'!K107</f>
        <v>E</v>
      </c>
      <c r="L110" s="120">
        <f>IF(K110=$K$16,'DATA GURU'!$C$30,0)</f>
        <v>0</v>
      </c>
      <c r="M110" s="119" t="str">
        <f>'DATA SISWA'!M107</f>
        <v>C</v>
      </c>
      <c r="N110" s="120">
        <f>IF(M110=$M$16,'DATA GURU'!$C$30,0)</f>
        <v>0</v>
      </c>
      <c r="O110" s="119" t="str">
        <f>'DATA SISWA'!O107</f>
        <v>A</v>
      </c>
      <c r="P110" s="120">
        <f>IF(O110=$O$16,'DATA GURU'!$C$30,0)</f>
        <v>0</v>
      </c>
      <c r="Q110" s="119" t="str">
        <f>'DATA SISWA'!Q107</f>
        <v>E</v>
      </c>
      <c r="R110" s="120">
        <f>IF(Q110=$Q$16,'DATA GURU'!$C$30,0)</f>
        <v>0</v>
      </c>
      <c r="S110" s="119" t="str">
        <f>'DATA SISWA'!S107</f>
        <v>B</v>
      </c>
      <c r="T110" s="120">
        <f>IF(S110=$S$16,'DATA GURU'!$C$30,0)</f>
        <v>0</v>
      </c>
      <c r="U110" s="119" t="str">
        <f>'DATA SISWA'!U107</f>
        <v>E</v>
      </c>
      <c r="V110" s="120">
        <f>IF(U110=$U$16,'DATA GURU'!$C$30,0)</f>
        <v>0</v>
      </c>
      <c r="W110" s="119" t="str">
        <f>'DATA SISWA'!W107</f>
        <v>A</v>
      </c>
      <c r="X110" s="120">
        <f>IF(W110=$W$16,'DATA GURU'!$C$30,0)</f>
        <v>0</v>
      </c>
      <c r="Y110" s="119" t="str">
        <f>'DATA SISWA'!Y107</f>
        <v>E</v>
      </c>
      <c r="Z110" s="120">
        <f>IF(Y110=$Y$16,'DATA GURU'!$C$30,0)</f>
        <v>0</v>
      </c>
      <c r="AA110" s="119" t="str">
        <f>'DATA SISWA'!AA107</f>
        <v>D</v>
      </c>
      <c r="AB110" s="120">
        <f>IF(AA110=$AA$16,'DATA GURU'!$C$30,0)</f>
        <v>0</v>
      </c>
      <c r="AC110" s="178" t="str">
        <f>'DATA SISWA'!AC107</f>
        <v>A</v>
      </c>
      <c r="AD110" s="121">
        <f>IF(AC110=$AC$16,'DATA GURU'!$C$30,0)</f>
        <v>1.75</v>
      </c>
      <c r="AE110" s="178" t="str">
        <f>'DATA SISWA'!AE107</f>
        <v>A</v>
      </c>
      <c r="AF110" s="120">
        <f>IF(AE110=$AE$16,'DATA GURU'!$C$30,0)</f>
        <v>0</v>
      </c>
      <c r="AG110" s="178" t="str">
        <f>'DATA SISWA'!AG107</f>
        <v>A</v>
      </c>
      <c r="AH110" s="121">
        <f>IF(AG110=$AG$16,'DATA GURU'!$C$30,0)</f>
        <v>1.75</v>
      </c>
      <c r="AI110" s="178" t="str">
        <f>'DATA SISWA'!AI107</f>
        <v>B</v>
      </c>
      <c r="AJ110" s="120">
        <f>IF(AI110=$AI$16,'DATA GURU'!$C$30,0)</f>
        <v>0</v>
      </c>
      <c r="AK110" s="178" t="str">
        <f>'DATA SISWA'!AK107</f>
        <v>A</v>
      </c>
      <c r="AL110" s="121">
        <f>IF(AK110=$AK$16,'DATA GURU'!$C$30,0)</f>
        <v>0</v>
      </c>
      <c r="AM110" s="178" t="str">
        <f>'DATA SISWA'!AM107</f>
        <v>B</v>
      </c>
      <c r="AN110" s="120">
        <f>IF(AM110=$AM$16,'DATA GURU'!$C$30,0)</f>
        <v>1.75</v>
      </c>
      <c r="AO110" s="178" t="str">
        <f>'DATA SISWA'!AO107</f>
        <v>C</v>
      </c>
      <c r="AP110" s="121">
        <f>IF(AO110=$AO$16,'DATA GURU'!$C$30,0)</f>
        <v>0</v>
      </c>
      <c r="AQ110" s="178" t="str">
        <f>'DATA SISWA'!AQ107</f>
        <v>D</v>
      </c>
      <c r="AR110" s="120">
        <f>IF(AQ110=$AQ$16,'DATA GURU'!$C$30,0)</f>
        <v>0</v>
      </c>
      <c r="AS110" s="178" t="str">
        <f>'DATA SISWA'!AS107</f>
        <v>B</v>
      </c>
      <c r="AT110" s="121">
        <f>IF(AS110=$AS$16,'DATA GURU'!$C$30,0)</f>
        <v>1.75</v>
      </c>
      <c r="AU110" s="178" t="str">
        <f>'DATA SISWA'!AU107</f>
        <v>E</v>
      </c>
      <c r="AV110" s="120">
        <f>IF(AU110=$AU$16,'DATA GURU'!$C$30,0)</f>
        <v>0</v>
      </c>
      <c r="AW110" s="178" t="str">
        <f>'DATA SISWA'!AW107</f>
        <v>B</v>
      </c>
      <c r="AX110" s="121">
        <f>IF(AW110=$AW$16,'DATA GURU'!$C$30,0)</f>
        <v>1.75</v>
      </c>
      <c r="AY110" s="178" t="str">
        <f>'DATA SISWA'!AY107</f>
        <v>B</v>
      </c>
      <c r="AZ110" s="120">
        <f>IF(AY110=$AY$16,'DATA GURU'!$C$30,0)</f>
        <v>0</v>
      </c>
      <c r="BA110" s="178" t="str">
        <f>'DATA SISWA'!BA107</f>
        <v>C</v>
      </c>
      <c r="BB110" s="121">
        <f>IF(BA110=$BA$16,'DATA GURU'!$C$30,0)</f>
        <v>1.75</v>
      </c>
      <c r="BC110" s="178" t="str">
        <f>'DATA SISWA'!BC107</f>
        <v>E</v>
      </c>
      <c r="BD110" s="120">
        <f>IF(BC110=$BC$16,'DATA GURU'!$C$30,0)</f>
        <v>0</v>
      </c>
      <c r="BE110" s="178" t="str">
        <f>'DATA SISWA'!BE107</f>
        <v>C</v>
      </c>
      <c r="BF110" s="121">
        <f>IF(BE110=$BE$16,'DATA GURU'!$C$30,0)</f>
        <v>1.75</v>
      </c>
      <c r="BG110" s="178" t="str">
        <f>'DATA SISWA'!BG107</f>
        <v>D</v>
      </c>
      <c r="BH110" s="120">
        <f>IF(BG110=$BG$16,'DATA GURU'!$C$30,0)</f>
        <v>1.75</v>
      </c>
      <c r="BI110" s="178" t="str">
        <f>'DATA SISWA'!BI107</f>
        <v>B</v>
      </c>
      <c r="BJ110" s="121">
        <f>IF(BI110=$BI$16,'DATA GURU'!$C$30,0)</f>
        <v>0</v>
      </c>
      <c r="BK110" s="178" t="str">
        <f>'DATA SISWA'!BK107</f>
        <v>A</v>
      </c>
      <c r="BL110" s="120">
        <f>IF(BK110=$BK$16,'DATA GURU'!$C$30,0)</f>
        <v>0</v>
      </c>
      <c r="BM110" s="178" t="str">
        <f>'DATA SISWA'!BM107</f>
        <v>B</v>
      </c>
      <c r="BN110" s="121">
        <f>IF(BM110=$BM$16,'DATA GURU'!$C$30,0)</f>
        <v>0</v>
      </c>
      <c r="BO110" s="178" t="str">
        <f>'DATA SISWA'!BO107</f>
        <v>C</v>
      </c>
      <c r="BP110" s="120">
        <f>IF(BO110=$BO$16,'DATA GURU'!$C$30,0)</f>
        <v>0</v>
      </c>
      <c r="BQ110" s="178" t="str">
        <f>'DATA SISWA'!BQ107</f>
        <v>E</v>
      </c>
      <c r="BR110" s="121">
        <f>IF(BQ110=$BQ$16,'DATA GURU'!$C$30,0)</f>
        <v>1.75</v>
      </c>
      <c r="BS110" s="178" t="str">
        <f>'DATA SISWA'!BS107</f>
        <v>E</v>
      </c>
      <c r="BT110" s="120">
        <f>IF(BS110=$BS$16,'DATA GURU'!$C$30,0)</f>
        <v>1.75</v>
      </c>
      <c r="BU110" s="178" t="str">
        <f>'DATA SISWA'!BU107</f>
        <v>E</v>
      </c>
      <c r="BV110" s="121">
        <f>IF(BU110=$BU$16,'DATA GURU'!$C$30,0)</f>
        <v>0</v>
      </c>
      <c r="BW110" s="178" t="str">
        <f>'DATA SISWA'!BW107</f>
        <v>A</v>
      </c>
      <c r="BX110" s="120">
        <f>IF(BW110=$BW$16,'DATA GURU'!$C$30,0)</f>
        <v>0</v>
      </c>
      <c r="BY110" s="178" t="str">
        <f>'DATA SISWA'!BY107</f>
        <v>A</v>
      </c>
      <c r="BZ110" s="121">
        <f>IF(BY110=$BY$16,'DATA GURU'!$C$30,0)</f>
        <v>1.75</v>
      </c>
      <c r="CA110" s="178" t="str">
        <f>'DATA SISWA'!CA107</f>
        <v>C</v>
      </c>
      <c r="CB110" s="120">
        <f>IF(CA110=$CA$16,'DATA GURU'!$C$30,0)</f>
        <v>1.75</v>
      </c>
      <c r="CC110" s="178" t="str">
        <f>'DATA SISWA'!CC107</f>
        <v>C</v>
      </c>
      <c r="CD110" s="121">
        <f>IF(CC110=$CC$16,'DATA GURU'!$C$30,0)</f>
        <v>0</v>
      </c>
      <c r="CE110" s="178" t="str">
        <f>'DATA SISWA'!CE107</f>
        <v>D</v>
      </c>
      <c r="CF110" s="120">
        <f>IF(CE110=$CE$16,'DATA GURU'!$C$30,0)</f>
        <v>0</v>
      </c>
      <c r="CG110" s="178" t="str">
        <f>'DATA SISWA'!CG107</f>
        <v>A</v>
      </c>
      <c r="CH110" s="121">
        <f>IF(CG110=$CG$16,'DATA GURU'!$C$30,0)</f>
        <v>0</v>
      </c>
      <c r="CI110" s="52">
        <f>'DATA SISWA'!CI107</f>
        <v>2</v>
      </c>
      <c r="CJ110" s="52">
        <f>'DATA SISWA'!CJ107</f>
        <v>2</v>
      </c>
      <c r="CK110" s="52">
        <f>'DATA SISWA'!CK107</f>
        <v>3</v>
      </c>
      <c r="CL110" s="52">
        <f>'DATA SISWA'!CL107</f>
        <v>1</v>
      </c>
      <c r="CM110" s="52">
        <f>'DATA SISWA'!CM107</f>
        <v>2</v>
      </c>
      <c r="CN110" s="63">
        <f>'DATA SISWA'!CN107</f>
        <v>12</v>
      </c>
      <c r="CO110" s="63">
        <f>'DATA SISWA'!CO107</f>
        <v>28</v>
      </c>
      <c r="CP110" s="63">
        <f>'DATA SISWA'!CP107</f>
        <v>10</v>
      </c>
      <c r="CQ110" s="38">
        <f>'DATA SISWA'!CQ107</f>
        <v>31</v>
      </c>
      <c r="CR110" s="39">
        <f t="shared" si="20"/>
        <v>31</v>
      </c>
      <c r="CS110" s="161" t="str">
        <f t="shared" si="17"/>
        <v>-</v>
      </c>
      <c r="CT110" s="161" t="str">
        <f t="shared" si="18"/>
        <v>v</v>
      </c>
      <c r="CU110" s="162" t="str">
        <f t="shared" si="19"/>
        <v>Remedial</v>
      </c>
      <c r="CX110" s="48" t="s">
        <v>131</v>
      </c>
      <c r="CY110" s="41" t="str">
        <f>'DATA GURU'!C15</f>
        <v>197007161996011000</v>
      </c>
      <c r="CZ110" s="172"/>
      <c r="DA110" s="172"/>
      <c r="DB110" s="34" t="s">
        <v>131</v>
      </c>
      <c r="DC110" s="41" t="str">
        <f>'DATA GURU'!C26</f>
        <v>197512152007011021</v>
      </c>
    </row>
    <row r="111" spans="1:107" x14ac:dyDescent="0.25">
      <c r="A111" s="53">
        <v>93</v>
      </c>
      <c r="B111" s="110" t="str">
        <f>'DATA SISWA'!C108</f>
        <v>06-</v>
      </c>
      <c r="C111" s="77" t="str">
        <f>'DATA SISWA'!D108</f>
        <v>005-</v>
      </c>
      <c r="D111" s="77">
        <f>'DATA SISWA'!E108</f>
        <v>0</v>
      </c>
      <c r="E111" s="111">
        <f>'DATA SISWA'!F108</f>
        <v>0</v>
      </c>
      <c r="F111" s="62" t="str">
        <f>'DATA SISWA'!B108</f>
        <v>M. REZA FAUZIL AZIM</v>
      </c>
      <c r="G111" s="119" t="str">
        <f>'DATA SISWA'!G108</f>
        <v>A</v>
      </c>
      <c r="H111" s="120">
        <f>IF(G111=$G$16,'DATA GURU'!$C$30,0)</f>
        <v>1.75</v>
      </c>
      <c r="I111" s="119" t="str">
        <f>'DATA SISWA'!I108</f>
        <v>A</v>
      </c>
      <c r="J111" s="120">
        <f>IF(I111=$I$16,'DATA GURU'!$C$30,0)</f>
        <v>0</v>
      </c>
      <c r="K111" s="119" t="str">
        <f>'DATA SISWA'!K108</f>
        <v>D</v>
      </c>
      <c r="L111" s="120">
        <f>IF(K111=$K$16,'DATA GURU'!$C$30,0)</f>
        <v>0</v>
      </c>
      <c r="M111" s="119" t="str">
        <f>'DATA SISWA'!M108</f>
        <v>B</v>
      </c>
      <c r="N111" s="120">
        <f>IF(M111=$M$16,'DATA GURU'!$C$30,0)</f>
        <v>0</v>
      </c>
      <c r="O111" s="119" t="str">
        <f>'DATA SISWA'!O108</f>
        <v>D</v>
      </c>
      <c r="P111" s="120">
        <f>IF(O111=$O$16,'DATA GURU'!$C$30,0)</f>
        <v>0</v>
      </c>
      <c r="Q111" s="119" t="str">
        <f>'DATA SISWA'!Q108</f>
        <v>B</v>
      </c>
      <c r="R111" s="120">
        <f>IF(Q111=$Q$16,'DATA GURU'!$C$30,0)</f>
        <v>0</v>
      </c>
      <c r="S111" s="119" t="str">
        <f>'DATA SISWA'!S108</f>
        <v>B</v>
      </c>
      <c r="T111" s="120">
        <f>IF(S111=$S$16,'DATA GURU'!$C$30,0)</f>
        <v>0</v>
      </c>
      <c r="U111" s="119" t="str">
        <f>'DATA SISWA'!U108</f>
        <v>A</v>
      </c>
      <c r="V111" s="120">
        <f>IF(U111=$U$16,'DATA GURU'!$C$30,0)</f>
        <v>0</v>
      </c>
      <c r="W111" s="119" t="str">
        <f>'DATA SISWA'!W108</f>
        <v>E</v>
      </c>
      <c r="X111" s="120">
        <f>IF(W111=$W$16,'DATA GURU'!$C$30,0)</f>
        <v>1.75</v>
      </c>
      <c r="Y111" s="119" t="str">
        <f>'DATA SISWA'!Y108</f>
        <v>A</v>
      </c>
      <c r="Z111" s="120">
        <f>IF(Y111=$Y$16,'DATA GURU'!$C$30,0)</f>
        <v>0</v>
      </c>
      <c r="AA111" s="119" t="str">
        <f>'DATA SISWA'!AA108</f>
        <v>E</v>
      </c>
      <c r="AB111" s="120">
        <f>IF(AA111=$AA$16,'DATA GURU'!$C$30,0)</f>
        <v>1.75</v>
      </c>
      <c r="AC111" s="178" t="str">
        <f>'DATA SISWA'!AC108</f>
        <v>E</v>
      </c>
      <c r="AD111" s="121">
        <f>IF(AC111=$AC$16,'DATA GURU'!$C$30,0)</f>
        <v>0</v>
      </c>
      <c r="AE111" s="178" t="str">
        <f>'DATA SISWA'!AE108</f>
        <v>E</v>
      </c>
      <c r="AF111" s="120">
        <f>IF(AE111=$AE$16,'DATA GURU'!$C$30,0)</f>
        <v>0</v>
      </c>
      <c r="AG111" s="178" t="str">
        <f>'DATA SISWA'!AG108</f>
        <v>A</v>
      </c>
      <c r="AH111" s="121">
        <f>IF(AG111=$AG$16,'DATA GURU'!$C$30,0)</f>
        <v>1.75</v>
      </c>
      <c r="AI111" s="178" t="str">
        <f>'DATA SISWA'!AI108</f>
        <v>C</v>
      </c>
      <c r="AJ111" s="120">
        <f>IF(AI111=$AI$16,'DATA GURU'!$C$30,0)</f>
        <v>0</v>
      </c>
      <c r="AK111" s="178" t="str">
        <f>'DATA SISWA'!AK108</f>
        <v>A</v>
      </c>
      <c r="AL111" s="121">
        <f>IF(AK111=$AK$16,'DATA GURU'!$C$30,0)</f>
        <v>0</v>
      </c>
      <c r="AM111" s="178" t="str">
        <f>'DATA SISWA'!AM108</f>
        <v>B</v>
      </c>
      <c r="AN111" s="120">
        <f>IF(AM111=$AM$16,'DATA GURU'!$C$30,0)</f>
        <v>1.75</v>
      </c>
      <c r="AO111" s="178" t="str">
        <f>'DATA SISWA'!AO108</f>
        <v>B</v>
      </c>
      <c r="AP111" s="121">
        <f>IF(AO111=$AO$16,'DATA GURU'!$C$30,0)</f>
        <v>0</v>
      </c>
      <c r="AQ111" s="178" t="str">
        <f>'DATA SISWA'!AQ108</f>
        <v>B</v>
      </c>
      <c r="AR111" s="120">
        <f>IF(AQ111=$AQ$16,'DATA GURU'!$C$30,0)</f>
        <v>1.75</v>
      </c>
      <c r="AS111" s="178" t="str">
        <f>'DATA SISWA'!AS108</f>
        <v>B</v>
      </c>
      <c r="AT111" s="121">
        <f>IF(AS111=$AS$16,'DATA GURU'!$C$30,0)</f>
        <v>1.75</v>
      </c>
      <c r="AU111" s="178" t="str">
        <f>'DATA SISWA'!AU108</f>
        <v>D</v>
      </c>
      <c r="AV111" s="120">
        <f>IF(AU111=$AU$16,'DATA GURU'!$C$30,0)</f>
        <v>0</v>
      </c>
      <c r="AW111" s="178" t="str">
        <f>'DATA SISWA'!AW108</f>
        <v>D</v>
      </c>
      <c r="AX111" s="121">
        <f>IF(AW111=$AW$16,'DATA GURU'!$C$30,0)</f>
        <v>0</v>
      </c>
      <c r="AY111" s="178" t="str">
        <f>'DATA SISWA'!AY108</f>
        <v>C</v>
      </c>
      <c r="AZ111" s="120">
        <f>IF(AY111=$AY$16,'DATA GURU'!$C$30,0)</f>
        <v>1.75</v>
      </c>
      <c r="BA111" s="178" t="str">
        <f>'DATA SISWA'!BA108</f>
        <v>E</v>
      </c>
      <c r="BB111" s="121">
        <f>IF(BA111=$BA$16,'DATA GURU'!$C$30,0)</f>
        <v>0</v>
      </c>
      <c r="BC111" s="178" t="str">
        <f>'DATA SISWA'!BC108</f>
        <v>B</v>
      </c>
      <c r="BD111" s="120">
        <f>IF(BC111=$BC$16,'DATA GURU'!$C$30,0)</f>
        <v>1.75</v>
      </c>
      <c r="BE111" s="178" t="str">
        <f>'DATA SISWA'!BE108</f>
        <v>D</v>
      </c>
      <c r="BF111" s="121">
        <f>IF(BE111=$BE$16,'DATA GURU'!$C$30,0)</f>
        <v>0</v>
      </c>
      <c r="BG111" s="178" t="str">
        <f>'DATA SISWA'!BG108</f>
        <v>B</v>
      </c>
      <c r="BH111" s="120">
        <f>IF(BG111=$BG$16,'DATA GURU'!$C$30,0)</f>
        <v>0</v>
      </c>
      <c r="BI111" s="178" t="str">
        <f>'DATA SISWA'!BI108</f>
        <v>A</v>
      </c>
      <c r="BJ111" s="121">
        <f>IF(BI111=$BI$16,'DATA GURU'!$C$30,0)</f>
        <v>1.75</v>
      </c>
      <c r="BK111" s="178" t="str">
        <f>'DATA SISWA'!BK108</f>
        <v>C</v>
      </c>
      <c r="BL111" s="120">
        <f>IF(BK111=$BK$16,'DATA GURU'!$C$30,0)</f>
        <v>0</v>
      </c>
      <c r="BM111" s="178" t="str">
        <f>'DATA SISWA'!BM108</f>
        <v>B</v>
      </c>
      <c r="BN111" s="121">
        <f>IF(BM111=$BM$16,'DATA GURU'!$C$30,0)</f>
        <v>0</v>
      </c>
      <c r="BO111" s="178" t="str">
        <f>'DATA SISWA'!BO108</f>
        <v>B</v>
      </c>
      <c r="BP111" s="120">
        <f>IF(BO111=$BO$16,'DATA GURU'!$C$30,0)</f>
        <v>1.75</v>
      </c>
      <c r="BQ111" s="178" t="str">
        <f>'DATA SISWA'!BQ108</f>
        <v>E</v>
      </c>
      <c r="BR111" s="121">
        <f>IF(BQ111=$BQ$16,'DATA GURU'!$C$30,0)</f>
        <v>1.75</v>
      </c>
      <c r="BS111" s="178" t="str">
        <f>'DATA SISWA'!BS108</f>
        <v>E</v>
      </c>
      <c r="BT111" s="120">
        <f>IF(BS111=$BS$16,'DATA GURU'!$C$30,0)</f>
        <v>1.75</v>
      </c>
      <c r="BU111" s="178" t="str">
        <f>'DATA SISWA'!BU108</f>
        <v>C</v>
      </c>
      <c r="BV111" s="121">
        <f>IF(BU111=$BU$16,'DATA GURU'!$C$30,0)</f>
        <v>0</v>
      </c>
      <c r="BW111" s="178" t="str">
        <f>'DATA SISWA'!BW108</f>
        <v>D</v>
      </c>
      <c r="BX111" s="120">
        <f>IF(BW111=$BW$16,'DATA GURU'!$C$30,0)</f>
        <v>1.75</v>
      </c>
      <c r="BY111" s="178" t="str">
        <f>'DATA SISWA'!BY108</f>
        <v>A</v>
      </c>
      <c r="BZ111" s="121">
        <f>IF(BY111=$BY$16,'DATA GURU'!$C$30,0)</f>
        <v>1.75</v>
      </c>
      <c r="CA111" s="178" t="str">
        <f>'DATA SISWA'!CA108</f>
        <v>C</v>
      </c>
      <c r="CB111" s="120">
        <f>IF(CA111=$CA$16,'DATA GURU'!$C$30,0)</f>
        <v>1.75</v>
      </c>
      <c r="CC111" s="178" t="str">
        <f>'DATA SISWA'!CC108</f>
        <v>D</v>
      </c>
      <c r="CD111" s="121">
        <f>IF(CC111=$CC$16,'DATA GURU'!$C$30,0)</f>
        <v>0</v>
      </c>
      <c r="CE111" s="178" t="str">
        <f>'DATA SISWA'!CE108</f>
        <v>B</v>
      </c>
      <c r="CF111" s="120">
        <f>IF(CE111=$CE$16,'DATA GURU'!$C$30,0)</f>
        <v>1.75</v>
      </c>
      <c r="CG111" s="178" t="str">
        <f>'DATA SISWA'!CG108</f>
        <v>C</v>
      </c>
      <c r="CH111" s="121">
        <f>IF(CG111=$CG$16,'DATA GURU'!$C$30,0)</f>
        <v>0</v>
      </c>
      <c r="CI111" s="52">
        <f>'DATA SISWA'!CI108</f>
        <v>0</v>
      </c>
      <c r="CJ111" s="52">
        <f>'DATA SISWA'!CJ108</f>
        <v>8</v>
      </c>
      <c r="CK111" s="52">
        <f>'DATA SISWA'!CK108</f>
        <v>1</v>
      </c>
      <c r="CL111" s="52">
        <f>'DATA SISWA'!CL108</f>
        <v>0</v>
      </c>
      <c r="CM111" s="52">
        <f>'DATA SISWA'!CM108</f>
        <v>3</v>
      </c>
      <c r="CN111" s="63">
        <f>'DATA SISWA'!CN108</f>
        <v>17</v>
      </c>
      <c r="CO111" s="63">
        <f>'DATA SISWA'!CO108</f>
        <v>23</v>
      </c>
      <c r="CP111" s="63">
        <f>'DATA SISWA'!CP108</f>
        <v>12</v>
      </c>
      <c r="CQ111" s="38">
        <f>'DATA SISWA'!CQ108</f>
        <v>41.75</v>
      </c>
      <c r="CR111" s="39">
        <f t="shared" si="20"/>
        <v>41.75</v>
      </c>
      <c r="CS111" s="161" t="str">
        <f t="shared" si="17"/>
        <v>-</v>
      </c>
      <c r="CT111" s="161" t="str">
        <f t="shared" si="18"/>
        <v>v</v>
      </c>
      <c r="CU111" s="162" t="str">
        <f t="shared" si="19"/>
        <v>Remedial</v>
      </c>
      <c r="CX111" s="190"/>
      <c r="CY111" s="113"/>
      <c r="CZ111" s="190"/>
      <c r="DA111" s="190"/>
      <c r="DB111" s="190"/>
      <c r="DC111" s="190"/>
    </row>
    <row r="112" spans="1:107" x14ac:dyDescent="0.25">
      <c r="A112" s="54">
        <v>94</v>
      </c>
      <c r="B112" s="110" t="str">
        <f>'DATA SISWA'!C109</f>
        <v>06-</v>
      </c>
      <c r="C112" s="77" t="str">
        <f>'DATA SISWA'!D109</f>
        <v>005-</v>
      </c>
      <c r="D112" s="77">
        <f>'DATA SISWA'!E109</f>
        <v>0</v>
      </c>
      <c r="E112" s="111">
        <f>'DATA SISWA'!F109</f>
        <v>0</v>
      </c>
      <c r="F112" s="62" t="str">
        <f>'DATA SISWA'!B109</f>
        <v>MUHAMMAD EFENDI</v>
      </c>
      <c r="G112" s="119" t="str">
        <f>'DATA SISWA'!G109</f>
        <v>D</v>
      </c>
      <c r="H112" s="120">
        <f>IF(G112=$G$16,'DATA GURU'!$C$30,0)</f>
        <v>0</v>
      </c>
      <c r="I112" s="119" t="str">
        <f>'DATA SISWA'!I109</f>
        <v>B</v>
      </c>
      <c r="J112" s="120">
        <f>IF(I112=$I$16,'DATA GURU'!$C$30,0)</f>
        <v>0</v>
      </c>
      <c r="K112" s="119" t="str">
        <f>'DATA SISWA'!K109</f>
        <v>E</v>
      </c>
      <c r="L112" s="120">
        <f>IF(K112=$K$16,'DATA GURU'!$C$30,0)</f>
        <v>0</v>
      </c>
      <c r="M112" s="119" t="str">
        <f>'DATA SISWA'!M109</f>
        <v>A</v>
      </c>
      <c r="N112" s="120">
        <f>IF(M112=$M$16,'DATA GURU'!$C$30,0)</f>
        <v>1.75</v>
      </c>
      <c r="O112" s="119" t="str">
        <f>'DATA SISWA'!O109</f>
        <v>C</v>
      </c>
      <c r="P112" s="120">
        <f>IF(O112=$O$16,'DATA GURU'!$C$30,0)</f>
        <v>0</v>
      </c>
      <c r="Q112" s="119" t="str">
        <f>'DATA SISWA'!Q109</f>
        <v>A</v>
      </c>
      <c r="R112" s="120">
        <f>IF(Q112=$Q$16,'DATA GURU'!$C$30,0)</f>
        <v>1.75</v>
      </c>
      <c r="S112" s="119" t="str">
        <f>'DATA SISWA'!S109</f>
        <v>C</v>
      </c>
      <c r="T112" s="120">
        <f>IF(S112=$S$16,'DATA GURU'!$C$30,0)</f>
        <v>0</v>
      </c>
      <c r="U112" s="119" t="str">
        <f>'DATA SISWA'!U109</f>
        <v>A</v>
      </c>
      <c r="V112" s="120">
        <f>IF(U112=$U$16,'DATA GURU'!$C$30,0)</f>
        <v>0</v>
      </c>
      <c r="W112" s="119" t="str">
        <f>'DATA SISWA'!W109</f>
        <v>A</v>
      </c>
      <c r="X112" s="120">
        <f>IF(W112=$W$16,'DATA GURU'!$C$30,0)</f>
        <v>0</v>
      </c>
      <c r="Y112" s="119" t="str">
        <f>'DATA SISWA'!Y109</f>
        <v>A</v>
      </c>
      <c r="Z112" s="120">
        <f>IF(Y112=$Y$16,'DATA GURU'!$C$30,0)</f>
        <v>0</v>
      </c>
      <c r="AA112" s="119" t="str">
        <f>'DATA SISWA'!AA109</f>
        <v>E</v>
      </c>
      <c r="AB112" s="120">
        <f>IF(AA112=$AA$16,'DATA GURU'!$C$30,0)</f>
        <v>1.75</v>
      </c>
      <c r="AC112" s="178" t="str">
        <f>'DATA SISWA'!AC109</f>
        <v>A</v>
      </c>
      <c r="AD112" s="121">
        <f>IF(AC112=$AC$16,'DATA GURU'!$C$30,0)</f>
        <v>1.75</v>
      </c>
      <c r="AE112" s="178" t="str">
        <f>'DATA SISWA'!AE109</f>
        <v>A</v>
      </c>
      <c r="AF112" s="120">
        <f>IF(AE112=$AE$16,'DATA GURU'!$C$30,0)</f>
        <v>0</v>
      </c>
      <c r="AG112" s="178" t="str">
        <f>'DATA SISWA'!AG109</f>
        <v>A</v>
      </c>
      <c r="AH112" s="121">
        <f>IF(AG112=$AG$16,'DATA GURU'!$C$30,0)</f>
        <v>1.75</v>
      </c>
      <c r="AI112" s="178" t="str">
        <f>'DATA SISWA'!AI109</f>
        <v>D</v>
      </c>
      <c r="AJ112" s="120">
        <f>IF(AI112=$AI$16,'DATA GURU'!$C$30,0)</f>
        <v>1.75</v>
      </c>
      <c r="AK112" s="178" t="str">
        <f>'DATA SISWA'!AK109</f>
        <v>C</v>
      </c>
      <c r="AL112" s="121">
        <f>IF(AK112=$AK$16,'DATA GURU'!$C$30,0)</f>
        <v>1.75</v>
      </c>
      <c r="AM112" s="178" t="str">
        <f>'DATA SISWA'!AM109</f>
        <v>B</v>
      </c>
      <c r="AN112" s="120">
        <f>IF(AM112=$AM$16,'DATA GURU'!$C$30,0)</f>
        <v>1.75</v>
      </c>
      <c r="AO112" s="178" t="str">
        <f>'DATA SISWA'!AO109</f>
        <v>B</v>
      </c>
      <c r="AP112" s="121">
        <f>IF(AO112=$AO$16,'DATA GURU'!$C$30,0)</f>
        <v>0</v>
      </c>
      <c r="AQ112" s="178" t="str">
        <f>'DATA SISWA'!AQ109</f>
        <v>B</v>
      </c>
      <c r="AR112" s="120">
        <f>IF(AQ112=$AQ$16,'DATA GURU'!$C$30,0)</f>
        <v>1.75</v>
      </c>
      <c r="AS112" s="178" t="str">
        <f>'DATA SISWA'!AS109</f>
        <v>D</v>
      </c>
      <c r="AT112" s="121">
        <f>IF(AS112=$AS$16,'DATA GURU'!$C$30,0)</f>
        <v>0</v>
      </c>
      <c r="AU112" s="178" t="str">
        <f>'DATA SISWA'!AU109</f>
        <v>B</v>
      </c>
      <c r="AV112" s="120">
        <f>IF(AU112=$AU$16,'DATA GURU'!$C$30,0)</f>
        <v>1.75</v>
      </c>
      <c r="AW112" s="178" t="str">
        <f>'DATA SISWA'!AW109</f>
        <v>B</v>
      </c>
      <c r="AX112" s="121">
        <f>IF(AW112=$AW$16,'DATA GURU'!$C$30,0)</f>
        <v>1.75</v>
      </c>
      <c r="AY112" s="178" t="str">
        <f>'DATA SISWA'!AY109</f>
        <v>E</v>
      </c>
      <c r="AZ112" s="120">
        <f>IF(AY112=$AY$16,'DATA GURU'!$C$30,0)</f>
        <v>0</v>
      </c>
      <c r="BA112" s="178" t="str">
        <f>'DATA SISWA'!BA109</f>
        <v>C</v>
      </c>
      <c r="BB112" s="121">
        <f>IF(BA112=$BA$16,'DATA GURU'!$C$30,0)</f>
        <v>1.75</v>
      </c>
      <c r="BC112" s="178" t="str">
        <f>'DATA SISWA'!BC109</f>
        <v>B</v>
      </c>
      <c r="BD112" s="120">
        <f>IF(BC112=$BC$16,'DATA GURU'!$C$30,0)</f>
        <v>1.75</v>
      </c>
      <c r="BE112" s="178" t="str">
        <f>'DATA SISWA'!BE109</f>
        <v>C</v>
      </c>
      <c r="BF112" s="121">
        <f>IF(BE112=$BE$16,'DATA GURU'!$C$30,0)</f>
        <v>1.75</v>
      </c>
      <c r="BG112" s="178" t="str">
        <f>'DATA SISWA'!BG109</f>
        <v>D</v>
      </c>
      <c r="BH112" s="120">
        <f>IF(BG112=$BG$16,'DATA GURU'!$C$30,0)</f>
        <v>1.75</v>
      </c>
      <c r="BI112" s="178" t="str">
        <f>'DATA SISWA'!BI109</f>
        <v>B</v>
      </c>
      <c r="BJ112" s="121">
        <f>IF(BI112=$BI$16,'DATA GURU'!$C$30,0)</f>
        <v>0</v>
      </c>
      <c r="BK112" s="178" t="str">
        <f>'DATA SISWA'!BK109</f>
        <v>C</v>
      </c>
      <c r="BL112" s="120">
        <f>IF(BK112=$BK$16,'DATA GURU'!$C$30,0)</f>
        <v>0</v>
      </c>
      <c r="BM112" s="178" t="str">
        <f>'DATA SISWA'!BM109</f>
        <v>C</v>
      </c>
      <c r="BN112" s="121">
        <f>IF(BM112=$BM$16,'DATA GURU'!$C$30,0)</f>
        <v>1.75</v>
      </c>
      <c r="BO112" s="178" t="str">
        <f>'DATA SISWA'!BO109</f>
        <v>D</v>
      </c>
      <c r="BP112" s="120">
        <f>IF(BO112=$BO$16,'DATA GURU'!$C$30,0)</f>
        <v>0</v>
      </c>
      <c r="BQ112" s="178" t="str">
        <f>'DATA SISWA'!BQ109</f>
        <v>E</v>
      </c>
      <c r="BR112" s="121">
        <f>IF(BQ112=$BQ$16,'DATA GURU'!$C$30,0)</f>
        <v>1.75</v>
      </c>
      <c r="BS112" s="178" t="str">
        <f>'DATA SISWA'!BS109</f>
        <v>E</v>
      </c>
      <c r="BT112" s="120">
        <f>IF(BS112=$BS$16,'DATA GURU'!$C$30,0)</f>
        <v>1.75</v>
      </c>
      <c r="BU112" s="178" t="str">
        <f>'DATA SISWA'!BU109</f>
        <v>B</v>
      </c>
      <c r="BV112" s="121">
        <f>IF(BU112=$BU$16,'DATA GURU'!$C$30,0)</f>
        <v>1.75</v>
      </c>
      <c r="BW112" s="178" t="str">
        <f>'DATA SISWA'!BW109</f>
        <v>A</v>
      </c>
      <c r="BX112" s="120">
        <f>IF(BW112=$BW$16,'DATA GURU'!$C$30,0)</f>
        <v>0</v>
      </c>
      <c r="BY112" s="178" t="str">
        <f>'DATA SISWA'!BY109</f>
        <v>E</v>
      </c>
      <c r="BZ112" s="121">
        <f>IF(BY112=$BY$16,'DATA GURU'!$C$30,0)</f>
        <v>0</v>
      </c>
      <c r="CA112" s="178" t="str">
        <f>'DATA SISWA'!CA109</f>
        <v>E</v>
      </c>
      <c r="CB112" s="120">
        <f>IF(CA112=$CA$16,'DATA GURU'!$C$30,0)</f>
        <v>0</v>
      </c>
      <c r="CC112" s="178" t="str">
        <f>'DATA SISWA'!CC109</f>
        <v>D</v>
      </c>
      <c r="CD112" s="121">
        <f>IF(CC112=$CC$16,'DATA GURU'!$C$30,0)</f>
        <v>0</v>
      </c>
      <c r="CE112" s="178" t="str">
        <f>'DATA SISWA'!CE109</f>
        <v>B</v>
      </c>
      <c r="CF112" s="120">
        <f>IF(CE112=$CE$16,'DATA GURU'!$C$30,0)</f>
        <v>1.75</v>
      </c>
      <c r="CG112" s="178" t="str">
        <f>'DATA SISWA'!CG109</f>
        <v>B</v>
      </c>
      <c r="CH112" s="121">
        <f>IF(CG112=$CG$16,'DATA GURU'!$C$30,0)</f>
        <v>1.75</v>
      </c>
      <c r="CI112" s="52">
        <f>'DATA SISWA'!CI109</f>
        <v>3</v>
      </c>
      <c r="CJ112" s="52">
        <f>'DATA SISWA'!CJ109</f>
        <v>8</v>
      </c>
      <c r="CK112" s="52">
        <f>'DATA SISWA'!CK109</f>
        <v>2</v>
      </c>
      <c r="CL112" s="52">
        <f>'DATA SISWA'!CL109</f>
        <v>1</v>
      </c>
      <c r="CM112" s="52">
        <f>'DATA SISWA'!CM109</f>
        <v>0</v>
      </c>
      <c r="CN112" s="63">
        <f>'DATA SISWA'!CN109</f>
        <v>21</v>
      </c>
      <c r="CO112" s="63">
        <f>'DATA SISWA'!CO109</f>
        <v>19</v>
      </c>
      <c r="CP112" s="63">
        <f>'DATA SISWA'!CP109</f>
        <v>14</v>
      </c>
      <c r="CQ112" s="38">
        <f>'DATA SISWA'!CQ109</f>
        <v>50.75</v>
      </c>
      <c r="CR112" s="39">
        <f t="shared" si="20"/>
        <v>50.749999999999993</v>
      </c>
      <c r="CS112" s="161" t="str">
        <f t="shared" si="17"/>
        <v>-</v>
      </c>
      <c r="CT112" s="161" t="str">
        <f t="shared" si="18"/>
        <v>v</v>
      </c>
      <c r="CU112" s="162" t="str">
        <f t="shared" si="19"/>
        <v>Remedial</v>
      </c>
      <c r="CX112" s="190"/>
      <c r="CY112" s="113"/>
      <c r="CZ112" s="190"/>
      <c r="DA112" s="190"/>
      <c r="DB112" s="190"/>
      <c r="DC112" s="190"/>
    </row>
    <row r="113" spans="1:107" x14ac:dyDescent="0.25">
      <c r="A113" s="53">
        <v>95</v>
      </c>
      <c r="B113" s="110" t="str">
        <f>'DATA SISWA'!C110</f>
        <v>06-</v>
      </c>
      <c r="C113" s="77" t="str">
        <f>'DATA SISWA'!D110</f>
        <v>005-</v>
      </c>
      <c r="D113" s="77">
        <f>'DATA SISWA'!E110</f>
        <v>0</v>
      </c>
      <c r="E113" s="111">
        <f>'DATA SISWA'!F110</f>
        <v>0</v>
      </c>
      <c r="F113" s="62" t="str">
        <f>'DATA SISWA'!B110</f>
        <v>MUHAMMAD SYAUKI AL MALIK</v>
      </c>
      <c r="G113" s="119" t="str">
        <f>'DATA SISWA'!G110</f>
        <v>A</v>
      </c>
      <c r="H113" s="120">
        <f>IF(G113=$G$16,'DATA GURU'!$C$30,0)</f>
        <v>1.75</v>
      </c>
      <c r="I113" s="119" t="str">
        <f>'DATA SISWA'!I110</f>
        <v>A</v>
      </c>
      <c r="J113" s="120">
        <f>IF(I113=$I$16,'DATA GURU'!$C$30,0)</f>
        <v>0</v>
      </c>
      <c r="K113" s="119" t="str">
        <f>'DATA SISWA'!K110</f>
        <v>D</v>
      </c>
      <c r="L113" s="120">
        <f>IF(K113=$K$16,'DATA GURU'!$C$30,0)</f>
        <v>0</v>
      </c>
      <c r="M113" s="119" t="str">
        <f>'DATA SISWA'!M110</f>
        <v>C</v>
      </c>
      <c r="N113" s="120">
        <f>IF(M113=$M$16,'DATA GURU'!$C$30,0)</f>
        <v>0</v>
      </c>
      <c r="O113" s="119" t="str">
        <f>'DATA SISWA'!O110</f>
        <v>E</v>
      </c>
      <c r="P113" s="120">
        <f>IF(O113=$O$16,'DATA GURU'!$C$30,0)</f>
        <v>0</v>
      </c>
      <c r="Q113" s="119" t="str">
        <f>'DATA SISWA'!Q110</f>
        <v>D</v>
      </c>
      <c r="R113" s="120">
        <f>IF(Q113=$Q$16,'DATA GURU'!$C$30,0)</f>
        <v>0</v>
      </c>
      <c r="S113" s="119" t="str">
        <f>'DATA SISWA'!S110</f>
        <v>D</v>
      </c>
      <c r="T113" s="120">
        <f>IF(S113=$S$16,'DATA GURU'!$C$30,0)</f>
        <v>1.75</v>
      </c>
      <c r="U113" s="119" t="str">
        <f>'DATA SISWA'!U110</f>
        <v>D</v>
      </c>
      <c r="V113" s="120">
        <f>IF(U113=$U$16,'DATA GURU'!$C$30,0)</f>
        <v>1.75</v>
      </c>
      <c r="W113" s="119" t="str">
        <f>'DATA SISWA'!W110</f>
        <v>A</v>
      </c>
      <c r="X113" s="120">
        <f>IF(W113=$W$16,'DATA GURU'!$C$30,0)</f>
        <v>0</v>
      </c>
      <c r="Y113" s="119" t="str">
        <f>'DATA SISWA'!Y110</f>
        <v>C</v>
      </c>
      <c r="Z113" s="120">
        <f>IF(Y113=$Y$16,'DATA GURU'!$C$30,0)</f>
        <v>1.75</v>
      </c>
      <c r="AA113" s="119" t="str">
        <f>'DATA SISWA'!AA110</f>
        <v>E</v>
      </c>
      <c r="AB113" s="120">
        <f>IF(AA113=$AA$16,'DATA GURU'!$C$30,0)</f>
        <v>1.75</v>
      </c>
      <c r="AC113" s="178" t="str">
        <f>'DATA SISWA'!AC110</f>
        <v>A</v>
      </c>
      <c r="AD113" s="121">
        <f>IF(AC113=$AC$16,'DATA GURU'!$C$30,0)</f>
        <v>1.75</v>
      </c>
      <c r="AE113" s="178" t="str">
        <f>'DATA SISWA'!AE110</f>
        <v>A</v>
      </c>
      <c r="AF113" s="120">
        <f>IF(AE113=$AE$16,'DATA GURU'!$C$30,0)</f>
        <v>0</v>
      </c>
      <c r="AG113" s="178" t="str">
        <f>'DATA SISWA'!AG110</f>
        <v>A</v>
      </c>
      <c r="AH113" s="121">
        <f>IF(AG113=$AG$16,'DATA GURU'!$C$30,0)</f>
        <v>1.75</v>
      </c>
      <c r="AI113" s="178" t="str">
        <f>'DATA SISWA'!AI110</f>
        <v>D</v>
      </c>
      <c r="AJ113" s="120">
        <f>IF(AI113=$AI$16,'DATA GURU'!$C$30,0)</f>
        <v>1.75</v>
      </c>
      <c r="AK113" s="178" t="str">
        <f>'DATA SISWA'!AK110</f>
        <v>E</v>
      </c>
      <c r="AL113" s="121">
        <f>IF(AK113=$AK$16,'DATA GURU'!$C$30,0)</f>
        <v>0</v>
      </c>
      <c r="AM113" s="178" t="str">
        <f>'DATA SISWA'!AM110</f>
        <v>B</v>
      </c>
      <c r="AN113" s="120">
        <f>IF(AM113=$AM$16,'DATA GURU'!$C$30,0)</f>
        <v>1.75</v>
      </c>
      <c r="AO113" s="178" t="str">
        <f>'DATA SISWA'!AO110</f>
        <v>A</v>
      </c>
      <c r="AP113" s="121">
        <f>IF(AO113=$AO$16,'DATA GURU'!$C$30,0)</f>
        <v>0</v>
      </c>
      <c r="AQ113" s="178" t="str">
        <f>'DATA SISWA'!AQ110</f>
        <v>B</v>
      </c>
      <c r="AR113" s="120">
        <f>IF(AQ113=$AQ$16,'DATA GURU'!$C$30,0)</f>
        <v>1.75</v>
      </c>
      <c r="AS113" s="178" t="str">
        <f>'DATA SISWA'!AS110</f>
        <v>B</v>
      </c>
      <c r="AT113" s="121">
        <f>IF(AS113=$AS$16,'DATA GURU'!$C$30,0)</f>
        <v>1.75</v>
      </c>
      <c r="AU113" s="178" t="str">
        <f>'DATA SISWA'!AU110</f>
        <v>B</v>
      </c>
      <c r="AV113" s="120">
        <f>IF(AU113=$AU$16,'DATA GURU'!$C$30,0)</f>
        <v>1.75</v>
      </c>
      <c r="AW113" s="178" t="str">
        <f>'DATA SISWA'!AW110</f>
        <v>B</v>
      </c>
      <c r="AX113" s="121">
        <f>IF(AW113=$AW$16,'DATA GURU'!$C$30,0)</f>
        <v>1.75</v>
      </c>
      <c r="AY113" s="178" t="str">
        <f>'DATA SISWA'!AY110</f>
        <v>C</v>
      </c>
      <c r="AZ113" s="120">
        <f>IF(AY113=$AY$16,'DATA GURU'!$C$30,0)</f>
        <v>1.75</v>
      </c>
      <c r="BA113" s="178" t="str">
        <f>'DATA SISWA'!BA110</f>
        <v>C</v>
      </c>
      <c r="BB113" s="121">
        <f>IF(BA113=$BA$16,'DATA GURU'!$C$30,0)</f>
        <v>1.75</v>
      </c>
      <c r="BC113" s="178" t="str">
        <f>'DATA SISWA'!BC110</f>
        <v>B</v>
      </c>
      <c r="BD113" s="120">
        <f>IF(BC113=$BC$16,'DATA GURU'!$C$30,0)</f>
        <v>1.75</v>
      </c>
      <c r="BE113" s="178" t="str">
        <f>'DATA SISWA'!BE110</f>
        <v>D</v>
      </c>
      <c r="BF113" s="121">
        <f>IF(BE113=$BE$16,'DATA GURU'!$C$30,0)</f>
        <v>0</v>
      </c>
      <c r="BG113" s="178" t="str">
        <f>'DATA SISWA'!BG110</f>
        <v>D</v>
      </c>
      <c r="BH113" s="120">
        <f>IF(BG113=$BG$16,'DATA GURU'!$C$30,0)</f>
        <v>1.75</v>
      </c>
      <c r="BI113" s="178" t="str">
        <f>'DATA SISWA'!BI110</f>
        <v>D</v>
      </c>
      <c r="BJ113" s="121">
        <f>IF(BI113=$BI$16,'DATA GURU'!$C$30,0)</f>
        <v>0</v>
      </c>
      <c r="BK113" s="178" t="str">
        <f>'DATA SISWA'!BK110</f>
        <v>C</v>
      </c>
      <c r="BL113" s="120">
        <f>IF(BK113=$BK$16,'DATA GURU'!$C$30,0)</f>
        <v>0</v>
      </c>
      <c r="BM113" s="178" t="str">
        <f>'DATA SISWA'!BM110</f>
        <v>C</v>
      </c>
      <c r="BN113" s="121">
        <f>IF(BM113=$BM$16,'DATA GURU'!$C$30,0)</f>
        <v>1.75</v>
      </c>
      <c r="BO113" s="178" t="str">
        <f>'DATA SISWA'!BO110</f>
        <v>B</v>
      </c>
      <c r="BP113" s="120">
        <f>IF(BO113=$BO$16,'DATA GURU'!$C$30,0)</f>
        <v>1.75</v>
      </c>
      <c r="BQ113" s="178" t="str">
        <f>'DATA SISWA'!BQ110</f>
        <v>E</v>
      </c>
      <c r="BR113" s="121">
        <f>IF(BQ113=$BQ$16,'DATA GURU'!$C$30,0)</f>
        <v>1.75</v>
      </c>
      <c r="BS113" s="178" t="str">
        <f>'DATA SISWA'!BS110</f>
        <v>E</v>
      </c>
      <c r="BT113" s="120">
        <f>IF(BS113=$BS$16,'DATA GURU'!$C$30,0)</f>
        <v>1.75</v>
      </c>
      <c r="BU113" s="178" t="str">
        <f>'DATA SISWA'!BU110</f>
        <v>B</v>
      </c>
      <c r="BV113" s="121">
        <f>IF(BU113=$BU$16,'DATA GURU'!$C$30,0)</f>
        <v>1.75</v>
      </c>
      <c r="BW113" s="178" t="str">
        <f>'DATA SISWA'!BW110</f>
        <v>A</v>
      </c>
      <c r="BX113" s="120">
        <f>IF(BW113=$BW$16,'DATA GURU'!$C$30,0)</f>
        <v>0</v>
      </c>
      <c r="BY113" s="178" t="str">
        <f>'DATA SISWA'!BY110</f>
        <v>A</v>
      </c>
      <c r="BZ113" s="121">
        <f>IF(BY113=$BY$16,'DATA GURU'!$C$30,0)</f>
        <v>1.75</v>
      </c>
      <c r="CA113" s="178" t="str">
        <f>'DATA SISWA'!CA110</f>
        <v>D</v>
      </c>
      <c r="CB113" s="120">
        <f>IF(CA113=$CA$16,'DATA GURU'!$C$30,0)</f>
        <v>0</v>
      </c>
      <c r="CC113" s="178" t="str">
        <f>'DATA SISWA'!CC110</f>
        <v>C</v>
      </c>
      <c r="CD113" s="121">
        <f>IF(CC113=$CC$16,'DATA GURU'!$C$30,0)</f>
        <v>0</v>
      </c>
      <c r="CE113" s="178" t="str">
        <f>'DATA SISWA'!CE110</f>
        <v>B</v>
      </c>
      <c r="CF113" s="120">
        <f>IF(CE113=$CE$16,'DATA GURU'!$C$30,0)</f>
        <v>1.75</v>
      </c>
      <c r="CG113" s="178" t="str">
        <f>'DATA SISWA'!CG110</f>
        <v>B</v>
      </c>
      <c r="CH113" s="121">
        <f>IF(CG113=$CG$16,'DATA GURU'!$C$30,0)</f>
        <v>1.75</v>
      </c>
      <c r="CI113" s="52">
        <f>'DATA SISWA'!CI110</f>
        <v>5</v>
      </c>
      <c r="CJ113" s="52">
        <f>'DATA SISWA'!CJ110</f>
        <v>8</v>
      </c>
      <c r="CK113" s="52">
        <f>'DATA SISWA'!CK110</f>
        <v>3</v>
      </c>
      <c r="CL113" s="52">
        <f>'DATA SISWA'!CL110</f>
        <v>2</v>
      </c>
      <c r="CM113" s="52">
        <f>'DATA SISWA'!CM110</f>
        <v>6</v>
      </c>
      <c r="CN113" s="63">
        <f>'DATA SISWA'!CN110</f>
        <v>25</v>
      </c>
      <c r="CO113" s="63">
        <f>'DATA SISWA'!CO110</f>
        <v>15</v>
      </c>
      <c r="CP113" s="63">
        <f>'DATA SISWA'!CP110</f>
        <v>24</v>
      </c>
      <c r="CQ113" s="38">
        <f>'DATA SISWA'!CQ110</f>
        <v>67.75</v>
      </c>
      <c r="CR113" s="39">
        <f t="shared" si="20"/>
        <v>67.75</v>
      </c>
      <c r="CS113" s="161" t="str">
        <f t="shared" si="17"/>
        <v>v</v>
      </c>
      <c r="CT113" s="161" t="str">
        <f t="shared" si="18"/>
        <v>-</v>
      </c>
      <c r="CU113" s="162" t="str">
        <f t="shared" si="19"/>
        <v>Tuntas</v>
      </c>
      <c r="CX113" s="190"/>
      <c r="CY113" s="113"/>
      <c r="CZ113" s="190"/>
      <c r="DA113" s="190"/>
      <c r="DB113" s="190"/>
      <c r="DC113" s="190"/>
    </row>
    <row r="114" spans="1:107" x14ac:dyDescent="0.25">
      <c r="A114" s="54">
        <v>96</v>
      </c>
      <c r="B114" s="110" t="str">
        <f>'DATA SISWA'!C111</f>
        <v>06-</v>
      </c>
      <c r="C114" s="77" t="str">
        <f>'DATA SISWA'!D111</f>
        <v>005-</v>
      </c>
      <c r="D114" s="77">
        <f>'DATA SISWA'!E111</f>
        <v>0</v>
      </c>
      <c r="E114" s="111">
        <f>'DATA SISWA'!F111</f>
        <v>0</v>
      </c>
      <c r="F114" s="62" t="str">
        <f>'DATA SISWA'!B111</f>
        <v>NADIA AZKIA PUTRI</v>
      </c>
      <c r="G114" s="119" t="str">
        <f>'DATA SISWA'!G111</f>
        <v>A</v>
      </c>
      <c r="H114" s="120">
        <f>IF(G114=$G$16,'DATA GURU'!$C$30,0)</f>
        <v>1.75</v>
      </c>
      <c r="I114" s="119" t="str">
        <f>'DATA SISWA'!I111</f>
        <v>A</v>
      </c>
      <c r="J114" s="120">
        <f>IF(I114=$I$16,'DATA GURU'!$C$30,0)</f>
        <v>0</v>
      </c>
      <c r="K114" s="119" t="str">
        <f>'DATA SISWA'!K111</f>
        <v>E</v>
      </c>
      <c r="L114" s="120">
        <f>IF(K114=$K$16,'DATA GURU'!$C$30,0)</f>
        <v>0</v>
      </c>
      <c r="M114" s="119" t="str">
        <f>'DATA SISWA'!M111</f>
        <v>A</v>
      </c>
      <c r="N114" s="120">
        <f>IF(M114=$M$16,'DATA GURU'!$C$30,0)</f>
        <v>1.75</v>
      </c>
      <c r="O114" s="119" t="str">
        <f>'DATA SISWA'!O111</f>
        <v>C</v>
      </c>
      <c r="P114" s="120">
        <f>IF(O114=$O$16,'DATA GURU'!$C$30,0)</f>
        <v>0</v>
      </c>
      <c r="Q114" s="119" t="str">
        <f>'DATA SISWA'!Q111</f>
        <v>A</v>
      </c>
      <c r="R114" s="120">
        <f>IF(Q114=$Q$16,'DATA GURU'!$C$30,0)</f>
        <v>1.75</v>
      </c>
      <c r="S114" s="119" t="str">
        <f>'DATA SISWA'!S111</f>
        <v>D</v>
      </c>
      <c r="T114" s="120">
        <f>IF(S114=$S$16,'DATA GURU'!$C$30,0)</f>
        <v>1.75</v>
      </c>
      <c r="U114" s="119" t="str">
        <f>'DATA SISWA'!U111</f>
        <v>D</v>
      </c>
      <c r="V114" s="120">
        <f>IF(U114=$U$16,'DATA GURU'!$C$30,0)</f>
        <v>1.75</v>
      </c>
      <c r="W114" s="119" t="str">
        <f>'DATA SISWA'!W111</f>
        <v>A</v>
      </c>
      <c r="X114" s="120">
        <f>IF(W114=$W$16,'DATA GURU'!$C$30,0)</f>
        <v>0</v>
      </c>
      <c r="Y114" s="119" t="str">
        <f>'DATA SISWA'!Y111</f>
        <v>C</v>
      </c>
      <c r="Z114" s="120">
        <f>IF(Y114=$Y$16,'DATA GURU'!$C$30,0)</f>
        <v>1.75</v>
      </c>
      <c r="AA114" s="119" t="str">
        <f>'DATA SISWA'!AA111</f>
        <v>E</v>
      </c>
      <c r="AB114" s="120">
        <f>IF(AA114=$AA$16,'DATA GURU'!$C$30,0)</f>
        <v>1.75</v>
      </c>
      <c r="AC114" s="178" t="str">
        <f>'DATA SISWA'!AC111</f>
        <v>A</v>
      </c>
      <c r="AD114" s="121">
        <f>IF(AC114=$AC$16,'DATA GURU'!$C$30,0)</f>
        <v>1.75</v>
      </c>
      <c r="AE114" s="178" t="str">
        <f>'DATA SISWA'!AE111</f>
        <v>A</v>
      </c>
      <c r="AF114" s="120">
        <f>IF(AE114=$AE$16,'DATA GURU'!$C$30,0)</f>
        <v>0</v>
      </c>
      <c r="AG114" s="178" t="str">
        <f>'DATA SISWA'!AG111</f>
        <v>A</v>
      </c>
      <c r="AH114" s="121">
        <f>IF(AG114=$AG$16,'DATA GURU'!$C$30,0)</f>
        <v>1.75</v>
      </c>
      <c r="AI114" s="178" t="str">
        <f>'DATA SISWA'!AI111</f>
        <v>D</v>
      </c>
      <c r="AJ114" s="120">
        <f>IF(AI114=$AI$16,'DATA GURU'!$C$30,0)</f>
        <v>1.75</v>
      </c>
      <c r="AK114" s="178" t="str">
        <f>'DATA SISWA'!AK111</f>
        <v>E</v>
      </c>
      <c r="AL114" s="121">
        <f>IF(AK114=$AK$16,'DATA GURU'!$C$30,0)</f>
        <v>0</v>
      </c>
      <c r="AM114" s="178" t="str">
        <f>'DATA SISWA'!AM111</f>
        <v>B</v>
      </c>
      <c r="AN114" s="120">
        <f>IF(AM114=$AM$16,'DATA GURU'!$C$30,0)</f>
        <v>1.75</v>
      </c>
      <c r="AO114" s="178" t="str">
        <f>'DATA SISWA'!AO111</f>
        <v>A</v>
      </c>
      <c r="AP114" s="121">
        <f>IF(AO114=$AO$16,'DATA GURU'!$C$30,0)</f>
        <v>0</v>
      </c>
      <c r="AQ114" s="178" t="str">
        <f>'DATA SISWA'!AQ111</f>
        <v>B</v>
      </c>
      <c r="AR114" s="120">
        <f>IF(AQ114=$AQ$16,'DATA GURU'!$C$30,0)</f>
        <v>1.75</v>
      </c>
      <c r="AS114" s="178" t="str">
        <f>'DATA SISWA'!AS111</f>
        <v>B</v>
      </c>
      <c r="AT114" s="121">
        <f>IF(AS114=$AS$16,'DATA GURU'!$C$30,0)</f>
        <v>1.75</v>
      </c>
      <c r="AU114" s="178" t="str">
        <f>'DATA SISWA'!AU111</f>
        <v>B</v>
      </c>
      <c r="AV114" s="120">
        <f>IF(AU114=$AU$16,'DATA GURU'!$C$30,0)</f>
        <v>1.75</v>
      </c>
      <c r="AW114" s="178" t="str">
        <f>'DATA SISWA'!AW111</f>
        <v>B</v>
      </c>
      <c r="AX114" s="121">
        <f>IF(AW114=$AW$16,'DATA GURU'!$C$30,0)</f>
        <v>1.75</v>
      </c>
      <c r="AY114" s="178" t="str">
        <f>'DATA SISWA'!AY111</f>
        <v>C</v>
      </c>
      <c r="AZ114" s="120">
        <f>IF(AY114=$AY$16,'DATA GURU'!$C$30,0)</f>
        <v>1.75</v>
      </c>
      <c r="BA114" s="178" t="str">
        <f>'DATA SISWA'!BA111</f>
        <v>C</v>
      </c>
      <c r="BB114" s="121">
        <f>IF(BA114=$BA$16,'DATA GURU'!$C$30,0)</f>
        <v>1.75</v>
      </c>
      <c r="BC114" s="178" t="str">
        <f>'DATA SISWA'!BC111</f>
        <v>B</v>
      </c>
      <c r="BD114" s="120">
        <f>IF(BC114=$BC$16,'DATA GURU'!$C$30,0)</f>
        <v>1.75</v>
      </c>
      <c r="BE114" s="178" t="str">
        <f>'DATA SISWA'!BE111</f>
        <v>C</v>
      </c>
      <c r="BF114" s="121">
        <f>IF(BE114=$BE$16,'DATA GURU'!$C$30,0)</f>
        <v>1.75</v>
      </c>
      <c r="BG114" s="178" t="str">
        <f>'DATA SISWA'!BG111</f>
        <v>D</v>
      </c>
      <c r="BH114" s="120">
        <f>IF(BG114=$BG$16,'DATA GURU'!$C$30,0)</f>
        <v>1.75</v>
      </c>
      <c r="BI114" s="178" t="str">
        <f>'DATA SISWA'!BI111</f>
        <v>E</v>
      </c>
      <c r="BJ114" s="121">
        <f>IF(BI114=$BI$16,'DATA GURU'!$C$30,0)</f>
        <v>0</v>
      </c>
      <c r="BK114" s="178" t="str">
        <f>'DATA SISWA'!BK111</f>
        <v>C</v>
      </c>
      <c r="BL114" s="120">
        <f>IF(BK114=$BK$16,'DATA GURU'!$C$30,0)</f>
        <v>0</v>
      </c>
      <c r="BM114" s="178" t="str">
        <f>'DATA SISWA'!BM111</f>
        <v>C</v>
      </c>
      <c r="BN114" s="121">
        <f>IF(BM114=$BM$16,'DATA GURU'!$C$30,0)</f>
        <v>1.75</v>
      </c>
      <c r="BO114" s="178" t="str">
        <f>'DATA SISWA'!BO111</f>
        <v>B</v>
      </c>
      <c r="BP114" s="120">
        <f>IF(BO114=$BO$16,'DATA GURU'!$C$30,0)</f>
        <v>1.75</v>
      </c>
      <c r="BQ114" s="178" t="str">
        <f>'DATA SISWA'!BQ111</f>
        <v>E</v>
      </c>
      <c r="BR114" s="121">
        <f>IF(BQ114=$BQ$16,'DATA GURU'!$C$30,0)</f>
        <v>1.75</v>
      </c>
      <c r="BS114" s="178" t="str">
        <f>'DATA SISWA'!BS111</f>
        <v>E</v>
      </c>
      <c r="BT114" s="120">
        <f>IF(BS114=$BS$16,'DATA GURU'!$C$30,0)</f>
        <v>1.75</v>
      </c>
      <c r="BU114" s="178" t="str">
        <f>'DATA SISWA'!BU111</f>
        <v>B</v>
      </c>
      <c r="BV114" s="121">
        <f>IF(BU114=$BU$16,'DATA GURU'!$C$30,0)</f>
        <v>1.75</v>
      </c>
      <c r="BW114" s="178" t="str">
        <f>'DATA SISWA'!BW111</f>
        <v>A</v>
      </c>
      <c r="BX114" s="120">
        <f>IF(BW114=$BW$16,'DATA GURU'!$C$30,0)</f>
        <v>0</v>
      </c>
      <c r="BY114" s="178" t="str">
        <f>'DATA SISWA'!BY111</f>
        <v>A</v>
      </c>
      <c r="BZ114" s="121">
        <f>IF(BY114=$BY$16,'DATA GURU'!$C$30,0)</f>
        <v>1.75</v>
      </c>
      <c r="CA114" s="178" t="str">
        <f>'DATA SISWA'!CA111</f>
        <v>C</v>
      </c>
      <c r="CB114" s="120">
        <f>IF(CA114=$CA$16,'DATA GURU'!$C$30,0)</f>
        <v>1.75</v>
      </c>
      <c r="CC114" s="178" t="str">
        <f>'DATA SISWA'!CC111</f>
        <v>C</v>
      </c>
      <c r="CD114" s="121">
        <f>IF(CC114=$CC$16,'DATA GURU'!$C$30,0)</f>
        <v>0</v>
      </c>
      <c r="CE114" s="178" t="str">
        <f>'DATA SISWA'!CE111</f>
        <v>B</v>
      </c>
      <c r="CF114" s="120">
        <f>IF(CE114=$CE$16,'DATA GURU'!$C$30,0)</f>
        <v>1.75</v>
      </c>
      <c r="CG114" s="178" t="str">
        <f>'DATA SISWA'!CG111</f>
        <v>B</v>
      </c>
      <c r="CH114" s="121">
        <f>IF(CG114=$CG$16,'DATA GURU'!$C$30,0)</f>
        <v>1.75</v>
      </c>
      <c r="CI114" s="52">
        <f>'DATA SISWA'!CI111</f>
        <v>4</v>
      </c>
      <c r="CJ114" s="52">
        <f>'DATA SISWA'!CJ111</f>
        <v>5</v>
      </c>
      <c r="CK114" s="52">
        <f>'DATA SISWA'!CK111</f>
        <v>2</v>
      </c>
      <c r="CL114" s="52">
        <f>'DATA SISWA'!CL111</f>
        <v>1</v>
      </c>
      <c r="CM114" s="52">
        <f>'DATA SISWA'!CM111</f>
        <v>5</v>
      </c>
      <c r="CN114" s="63">
        <f>'DATA SISWA'!CN111</f>
        <v>29</v>
      </c>
      <c r="CO114" s="63">
        <f>'DATA SISWA'!CO111</f>
        <v>11</v>
      </c>
      <c r="CP114" s="63">
        <f>'DATA SISWA'!CP111</f>
        <v>17</v>
      </c>
      <c r="CQ114" s="38">
        <f>'DATA SISWA'!CQ111</f>
        <v>67.75</v>
      </c>
      <c r="CR114" s="39">
        <f t="shared" si="20"/>
        <v>67.75</v>
      </c>
      <c r="CS114" s="161" t="str">
        <f t="shared" si="17"/>
        <v>v</v>
      </c>
      <c r="CT114" s="161" t="str">
        <f t="shared" si="18"/>
        <v>-</v>
      </c>
      <c r="CU114" s="162" t="str">
        <f t="shared" si="19"/>
        <v>Tuntas</v>
      </c>
      <c r="CX114" s="190"/>
      <c r="CY114" s="113"/>
      <c r="CZ114" s="190"/>
      <c r="DA114" s="190"/>
      <c r="DB114" s="190"/>
      <c r="DC114" s="190"/>
    </row>
    <row r="115" spans="1:107" x14ac:dyDescent="0.25">
      <c r="A115" s="53">
        <v>97</v>
      </c>
      <c r="B115" s="110" t="str">
        <f>'DATA SISWA'!C112</f>
        <v>06-</v>
      </c>
      <c r="C115" s="77" t="str">
        <f>'DATA SISWA'!D112</f>
        <v>005-</v>
      </c>
      <c r="D115" s="77">
        <f>'DATA SISWA'!E112</f>
        <v>0</v>
      </c>
      <c r="E115" s="111">
        <f>'DATA SISWA'!F112</f>
        <v>0</v>
      </c>
      <c r="F115" s="62" t="str">
        <f>'DATA SISWA'!B112</f>
        <v>NUR FITRIYANI</v>
      </c>
      <c r="G115" s="119" t="str">
        <f>'DATA SISWA'!G112</f>
        <v>A</v>
      </c>
      <c r="H115" s="120">
        <f>IF(G115=$G$16,'DATA GURU'!$C$30,0)</f>
        <v>1.75</v>
      </c>
      <c r="I115" s="119" t="str">
        <f>'DATA SISWA'!I112</f>
        <v>A</v>
      </c>
      <c r="J115" s="120">
        <f>IF(I115=$I$16,'DATA GURU'!$C$30,0)</f>
        <v>0</v>
      </c>
      <c r="K115" s="119" t="str">
        <f>'DATA SISWA'!K112</f>
        <v>E</v>
      </c>
      <c r="L115" s="120">
        <f>IF(K115=$K$16,'DATA GURU'!$C$30,0)</f>
        <v>0</v>
      </c>
      <c r="M115" s="119" t="str">
        <f>'DATA SISWA'!M112</f>
        <v>A</v>
      </c>
      <c r="N115" s="120">
        <f>IF(M115=$M$16,'DATA GURU'!$C$30,0)</f>
        <v>1.75</v>
      </c>
      <c r="O115" s="119" t="str">
        <f>'DATA SISWA'!O112</f>
        <v>B</v>
      </c>
      <c r="P115" s="120">
        <f>IF(O115=$O$16,'DATA GURU'!$C$30,0)</f>
        <v>1.75</v>
      </c>
      <c r="Q115" s="119" t="str">
        <f>'DATA SISWA'!Q112</f>
        <v>C</v>
      </c>
      <c r="R115" s="120">
        <f>IF(Q115=$Q$16,'DATA GURU'!$C$30,0)</f>
        <v>0</v>
      </c>
      <c r="S115" s="119" t="str">
        <f>'DATA SISWA'!S112</f>
        <v>B</v>
      </c>
      <c r="T115" s="120">
        <f>IF(S115=$S$16,'DATA GURU'!$C$30,0)</f>
        <v>0</v>
      </c>
      <c r="U115" s="119" t="str">
        <f>'DATA SISWA'!U112</f>
        <v>A</v>
      </c>
      <c r="V115" s="120">
        <f>IF(U115=$U$16,'DATA GURU'!$C$30,0)</f>
        <v>0</v>
      </c>
      <c r="W115" s="119" t="str">
        <f>'DATA SISWA'!W112</f>
        <v>B</v>
      </c>
      <c r="X115" s="120">
        <f>IF(W115=$W$16,'DATA GURU'!$C$30,0)</f>
        <v>0</v>
      </c>
      <c r="Y115" s="119" t="str">
        <f>'DATA SISWA'!Y112</f>
        <v>C</v>
      </c>
      <c r="Z115" s="120">
        <f>IF(Y115=$Y$16,'DATA GURU'!$C$30,0)</f>
        <v>1.75</v>
      </c>
      <c r="AA115" s="119" t="str">
        <f>'DATA SISWA'!AA112</f>
        <v>E</v>
      </c>
      <c r="AB115" s="120">
        <f>IF(AA115=$AA$16,'DATA GURU'!$C$30,0)</f>
        <v>1.75</v>
      </c>
      <c r="AC115" s="178" t="str">
        <f>'DATA SISWA'!AC112</f>
        <v>A</v>
      </c>
      <c r="AD115" s="121">
        <f>IF(AC115=$AC$16,'DATA GURU'!$C$30,0)</f>
        <v>1.75</v>
      </c>
      <c r="AE115" s="178" t="str">
        <f>'DATA SISWA'!AE112</f>
        <v>A</v>
      </c>
      <c r="AF115" s="120">
        <f>IF(AE115=$AE$16,'DATA GURU'!$C$30,0)</f>
        <v>0</v>
      </c>
      <c r="AG115" s="178" t="str">
        <f>'DATA SISWA'!AG112</f>
        <v>A</v>
      </c>
      <c r="AH115" s="121">
        <f>IF(AG115=$AG$16,'DATA GURU'!$C$30,0)</f>
        <v>1.75</v>
      </c>
      <c r="AI115" s="178" t="str">
        <f>'DATA SISWA'!AI112</f>
        <v>D</v>
      </c>
      <c r="AJ115" s="120">
        <f>IF(AI115=$AI$16,'DATA GURU'!$C$30,0)</f>
        <v>1.75</v>
      </c>
      <c r="AK115" s="178" t="str">
        <f>'DATA SISWA'!AK112</f>
        <v>E</v>
      </c>
      <c r="AL115" s="121">
        <f>IF(AK115=$AK$16,'DATA GURU'!$C$30,0)</f>
        <v>0</v>
      </c>
      <c r="AM115" s="178" t="str">
        <f>'DATA SISWA'!AM112</f>
        <v>B</v>
      </c>
      <c r="AN115" s="120">
        <f>IF(AM115=$AM$16,'DATA GURU'!$C$30,0)</f>
        <v>1.75</v>
      </c>
      <c r="AO115" s="178" t="str">
        <f>'DATA SISWA'!AO112</f>
        <v>B</v>
      </c>
      <c r="AP115" s="121">
        <f>IF(AO115=$AO$16,'DATA GURU'!$C$30,0)</f>
        <v>0</v>
      </c>
      <c r="AQ115" s="178" t="str">
        <f>'DATA SISWA'!AQ112</f>
        <v>B</v>
      </c>
      <c r="AR115" s="120">
        <f>IF(AQ115=$AQ$16,'DATA GURU'!$C$30,0)</f>
        <v>1.75</v>
      </c>
      <c r="AS115" s="178" t="str">
        <f>'DATA SISWA'!AS112</f>
        <v>C</v>
      </c>
      <c r="AT115" s="121">
        <f>IF(AS115=$AS$16,'DATA GURU'!$C$30,0)</f>
        <v>0</v>
      </c>
      <c r="AU115" s="178" t="str">
        <f>'DATA SISWA'!AU112</f>
        <v>C</v>
      </c>
      <c r="AV115" s="120">
        <f>IF(AU115=$AU$16,'DATA GURU'!$C$30,0)</f>
        <v>0</v>
      </c>
      <c r="AW115" s="178" t="str">
        <f>'DATA SISWA'!AW112</f>
        <v>B</v>
      </c>
      <c r="AX115" s="121">
        <f>IF(AW115=$AW$16,'DATA GURU'!$C$30,0)</f>
        <v>1.75</v>
      </c>
      <c r="AY115" s="178" t="str">
        <f>'DATA SISWA'!AY112</f>
        <v>C</v>
      </c>
      <c r="AZ115" s="120">
        <f>IF(AY115=$AY$16,'DATA GURU'!$C$30,0)</f>
        <v>1.75</v>
      </c>
      <c r="BA115" s="178" t="str">
        <f>'DATA SISWA'!BA112</f>
        <v>A</v>
      </c>
      <c r="BB115" s="121">
        <f>IF(BA115=$BA$16,'DATA GURU'!$C$30,0)</f>
        <v>0</v>
      </c>
      <c r="BC115" s="178" t="str">
        <f>'DATA SISWA'!BC112</f>
        <v>A</v>
      </c>
      <c r="BD115" s="120">
        <f>IF(BC115=$BC$16,'DATA GURU'!$C$30,0)</f>
        <v>0</v>
      </c>
      <c r="BE115" s="178" t="str">
        <f>'DATA SISWA'!BE112</f>
        <v>C</v>
      </c>
      <c r="BF115" s="121">
        <f>IF(BE115=$BE$16,'DATA GURU'!$C$30,0)</f>
        <v>1.75</v>
      </c>
      <c r="BG115" s="178" t="str">
        <f>'DATA SISWA'!BG112</f>
        <v>B</v>
      </c>
      <c r="BH115" s="120">
        <f>IF(BG115=$BG$16,'DATA GURU'!$C$30,0)</f>
        <v>0</v>
      </c>
      <c r="BI115" s="178" t="str">
        <f>'DATA SISWA'!BI112</f>
        <v>D</v>
      </c>
      <c r="BJ115" s="121">
        <f>IF(BI115=$BI$16,'DATA GURU'!$C$30,0)</f>
        <v>0</v>
      </c>
      <c r="BK115" s="178" t="str">
        <f>'DATA SISWA'!BK112</f>
        <v>C</v>
      </c>
      <c r="BL115" s="120">
        <f>IF(BK115=$BK$16,'DATA GURU'!$C$30,0)</f>
        <v>0</v>
      </c>
      <c r="BM115" s="178" t="str">
        <f>'DATA SISWA'!BM112</f>
        <v>B</v>
      </c>
      <c r="BN115" s="121">
        <f>IF(BM115=$BM$16,'DATA GURU'!$C$30,0)</f>
        <v>0</v>
      </c>
      <c r="BO115" s="178" t="str">
        <f>'DATA SISWA'!BO112</f>
        <v>B</v>
      </c>
      <c r="BP115" s="120">
        <f>IF(BO115=$BO$16,'DATA GURU'!$C$30,0)</f>
        <v>1.75</v>
      </c>
      <c r="BQ115" s="178" t="str">
        <f>'DATA SISWA'!BQ112</f>
        <v>B</v>
      </c>
      <c r="BR115" s="121">
        <f>IF(BQ115=$BQ$16,'DATA GURU'!$C$30,0)</f>
        <v>0</v>
      </c>
      <c r="BS115" s="178" t="str">
        <f>'DATA SISWA'!BS112</f>
        <v>E</v>
      </c>
      <c r="BT115" s="120">
        <f>IF(BS115=$BS$16,'DATA GURU'!$C$30,0)</f>
        <v>1.75</v>
      </c>
      <c r="BU115" s="178" t="str">
        <f>'DATA SISWA'!BU112</f>
        <v>A</v>
      </c>
      <c r="BV115" s="121">
        <f>IF(BU115=$BU$16,'DATA GURU'!$C$30,0)</f>
        <v>0</v>
      </c>
      <c r="BW115" s="178" t="str">
        <f>'DATA SISWA'!BW112</f>
        <v>B</v>
      </c>
      <c r="BX115" s="120">
        <f>IF(BW115=$BW$16,'DATA GURU'!$C$30,0)</f>
        <v>0</v>
      </c>
      <c r="BY115" s="178" t="str">
        <f>'DATA SISWA'!BY112</f>
        <v>C</v>
      </c>
      <c r="BZ115" s="121">
        <f>IF(BY115=$BY$16,'DATA GURU'!$C$30,0)</f>
        <v>0</v>
      </c>
      <c r="CA115" s="178" t="str">
        <f>'DATA SISWA'!CA112</f>
        <v>E</v>
      </c>
      <c r="CB115" s="120">
        <f>IF(CA115=$CA$16,'DATA GURU'!$C$30,0)</f>
        <v>0</v>
      </c>
      <c r="CC115" s="178" t="str">
        <f>'DATA SISWA'!CC112</f>
        <v>B</v>
      </c>
      <c r="CD115" s="121">
        <f>IF(CC115=$CC$16,'DATA GURU'!$C$30,0)</f>
        <v>0</v>
      </c>
      <c r="CE115" s="178" t="str">
        <f>'DATA SISWA'!CE112</f>
        <v>B</v>
      </c>
      <c r="CF115" s="120">
        <f>IF(CE115=$CE$16,'DATA GURU'!$C$30,0)</f>
        <v>1.75</v>
      </c>
      <c r="CG115" s="178" t="str">
        <f>'DATA SISWA'!CG112</f>
        <v>C</v>
      </c>
      <c r="CH115" s="121">
        <f>IF(CG115=$CG$16,'DATA GURU'!$C$30,0)</f>
        <v>0</v>
      </c>
      <c r="CI115" s="52">
        <f>'DATA SISWA'!CI112</f>
        <v>4</v>
      </c>
      <c r="CJ115" s="52">
        <f>'DATA SISWA'!CJ112</f>
        <v>4</v>
      </c>
      <c r="CK115" s="52">
        <f>'DATA SISWA'!CK112</f>
        <v>3</v>
      </c>
      <c r="CL115" s="52">
        <f>'DATA SISWA'!CL112</f>
        <v>1</v>
      </c>
      <c r="CM115" s="52">
        <f>'DATA SISWA'!CM112</f>
        <v>3</v>
      </c>
      <c r="CN115" s="63">
        <f>'DATA SISWA'!CN112</f>
        <v>16</v>
      </c>
      <c r="CO115" s="63">
        <f>'DATA SISWA'!CO112</f>
        <v>24</v>
      </c>
      <c r="CP115" s="63">
        <f>'DATA SISWA'!CP112</f>
        <v>15</v>
      </c>
      <c r="CQ115" s="38">
        <f>'DATA SISWA'!CQ112</f>
        <v>43</v>
      </c>
      <c r="CR115" s="39">
        <f t="shared" si="20"/>
        <v>43</v>
      </c>
      <c r="CS115" s="161" t="str">
        <f t="shared" si="17"/>
        <v>-</v>
      </c>
      <c r="CT115" s="161" t="str">
        <f t="shared" si="18"/>
        <v>v</v>
      </c>
      <c r="CU115" s="162" t="str">
        <f t="shared" si="19"/>
        <v>Remedial</v>
      </c>
      <c r="CX115" s="190"/>
      <c r="CY115" s="113"/>
      <c r="CZ115" s="190"/>
      <c r="DA115" s="190"/>
      <c r="DB115" s="190"/>
      <c r="DC115" s="190"/>
    </row>
    <row r="116" spans="1:107" x14ac:dyDescent="0.25">
      <c r="A116" s="54">
        <v>98</v>
      </c>
      <c r="B116" s="110" t="str">
        <f>'DATA SISWA'!C113</f>
        <v>06-</v>
      </c>
      <c r="C116" s="77" t="str">
        <f>'DATA SISWA'!D113</f>
        <v>005-</v>
      </c>
      <c r="D116" s="77">
        <f>'DATA SISWA'!E113</f>
        <v>0</v>
      </c>
      <c r="E116" s="111">
        <f>'DATA SISWA'!F113</f>
        <v>0</v>
      </c>
      <c r="F116" s="62" t="str">
        <f>'DATA SISWA'!B113</f>
        <v>NURAINI</v>
      </c>
      <c r="G116" s="119" t="str">
        <f>'DATA SISWA'!G113</f>
        <v>A</v>
      </c>
      <c r="H116" s="120">
        <f>IF(G116=$G$16,'DATA GURU'!$C$30,0)</f>
        <v>1.75</v>
      </c>
      <c r="I116" s="119" t="str">
        <f>'DATA SISWA'!I113</f>
        <v>C</v>
      </c>
      <c r="J116" s="120">
        <f>IF(I116=$I$16,'DATA GURU'!$C$30,0)</f>
        <v>0</v>
      </c>
      <c r="K116" s="119" t="str">
        <f>'DATA SISWA'!K113</f>
        <v>B</v>
      </c>
      <c r="L116" s="120">
        <f>IF(K116=$K$16,'DATA GURU'!$C$30,0)</f>
        <v>0</v>
      </c>
      <c r="M116" s="119" t="str">
        <f>'DATA SISWA'!M113</f>
        <v>E</v>
      </c>
      <c r="N116" s="120">
        <f>IF(M116=$M$16,'DATA GURU'!$C$30,0)</f>
        <v>0</v>
      </c>
      <c r="O116" s="119" t="str">
        <f>'DATA SISWA'!O113</f>
        <v>B</v>
      </c>
      <c r="P116" s="120">
        <f>IF(O116=$O$16,'DATA GURU'!$C$30,0)</f>
        <v>1.75</v>
      </c>
      <c r="Q116" s="119" t="str">
        <f>'DATA SISWA'!Q113</f>
        <v>A</v>
      </c>
      <c r="R116" s="120">
        <f>IF(Q116=$Q$16,'DATA GURU'!$C$30,0)</f>
        <v>1.75</v>
      </c>
      <c r="S116" s="119" t="str">
        <f>'DATA SISWA'!S113</f>
        <v>C</v>
      </c>
      <c r="T116" s="120">
        <f>IF(S116=$S$16,'DATA GURU'!$C$30,0)</f>
        <v>0</v>
      </c>
      <c r="U116" s="119" t="str">
        <f>'DATA SISWA'!U113</f>
        <v>B</v>
      </c>
      <c r="V116" s="120">
        <f>IF(U116=$U$16,'DATA GURU'!$C$30,0)</f>
        <v>0</v>
      </c>
      <c r="W116" s="119" t="str">
        <f>'DATA SISWA'!W113</f>
        <v>E</v>
      </c>
      <c r="X116" s="120">
        <f>IF(W116=$W$16,'DATA GURU'!$C$30,0)</f>
        <v>1.75</v>
      </c>
      <c r="Y116" s="119" t="str">
        <f>'DATA SISWA'!Y113</f>
        <v>B</v>
      </c>
      <c r="Z116" s="120">
        <f>IF(Y116=$Y$16,'DATA GURU'!$C$30,0)</f>
        <v>0</v>
      </c>
      <c r="AA116" s="119" t="str">
        <f>'DATA SISWA'!AA113</f>
        <v>D</v>
      </c>
      <c r="AB116" s="120">
        <f>IF(AA116=$AA$16,'DATA GURU'!$C$30,0)</f>
        <v>0</v>
      </c>
      <c r="AC116" s="178" t="str">
        <f>'DATA SISWA'!AC113</f>
        <v>D</v>
      </c>
      <c r="AD116" s="121">
        <f>IF(AC116=$AC$16,'DATA GURU'!$C$30,0)</f>
        <v>0</v>
      </c>
      <c r="AE116" s="178" t="str">
        <f>'DATA SISWA'!AE113</f>
        <v>A</v>
      </c>
      <c r="AF116" s="120">
        <f>IF(AE116=$AE$16,'DATA GURU'!$C$30,0)</f>
        <v>0</v>
      </c>
      <c r="AG116" s="178" t="str">
        <f>'DATA SISWA'!AG113</f>
        <v>D</v>
      </c>
      <c r="AH116" s="121">
        <f>IF(AG116=$AG$16,'DATA GURU'!$C$30,0)</f>
        <v>0</v>
      </c>
      <c r="AI116" s="178" t="str">
        <f>'DATA SISWA'!AI113</f>
        <v>B</v>
      </c>
      <c r="AJ116" s="120">
        <f>IF(AI116=$AI$16,'DATA GURU'!$C$30,0)</f>
        <v>0</v>
      </c>
      <c r="AK116" s="178" t="str">
        <f>'DATA SISWA'!AK113</f>
        <v>A</v>
      </c>
      <c r="AL116" s="121">
        <f>IF(AK116=$AK$16,'DATA GURU'!$C$30,0)</f>
        <v>0</v>
      </c>
      <c r="AM116" s="178" t="str">
        <f>'DATA SISWA'!AM113</f>
        <v>C</v>
      </c>
      <c r="AN116" s="120">
        <f>IF(AM116=$AM$16,'DATA GURU'!$C$30,0)</f>
        <v>0</v>
      </c>
      <c r="AO116" s="178" t="str">
        <f>'DATA SISWA'!AO113</f>
        <v>B</v>
      </c>
      <c r="AP116" s="121">
        <f>IF(AO116=$AO$16,'DATA GURU'!$C$30,0)</f>
        <v>0</v>
      </c>
      <c r="AQ116" s="178" t="str">
        <f>'DATA SISWA'!AQ113</f>
        <v>B</v>
      </c>
      <c r="AR116" s="120">
        <f>IF(AQ116=$AQ$16,'DATA GURU'!$C$30,0)</f>
        <v>1.75</v>
      </c>
      <c r="AS116" s="178" t="str">
        <f>'DATA SISWA'!AS113</f>
        <v>E</v>
      </c>
      <c r="AT116" s="121">
        <f>IF(AS116=$AS$16,'DATA GURU'!$C$30,0)</f>
        <v>0</v>
      </c>
      <c r="AU116" s="178" t="str">
        <f>'DATA SISWA'!AU113</f>
        <v>E</v>
      </c>
      <c r="AV116" s="120">
        <f>IF(AU116=$AU$16,'DATA GURU'!$C$30,0)</f>
        <v>0</v>
      </c>
      <c r="AW116" s="178" t="str">
        <f>'DATA SISWA'!AW113</f>
        <v>C</v>
      </c>
      <c r="AX116" s="121">
        <f>IF(AW116=$AW$16,'DATA GURU'!$C$30,0)</f>
        <v>0</v>
      </c>
      <c r="AY116" s="178" t="str">
        <f>'DATA SISWA'!AY113</f>
        <v>A</v>
      </c>
      <c r="AZ116" s="120">
        <f>IF(AY116=$AY$16,'DATA GURU'!$C$30,0)</f>
        <v>0</v>
      </c>
      <c r="BA116" s="178" t="str">
        <f>'DATA SISWA'!BA113</f>
        <v>C</v>
      </c>
      <c r="BB116" s="121">
        <f>IF(BA116=$BA$16,'DATA GURU'!$C$30,0)</f>
        <v>1.75</v>
      </c>
      <c r="BC116" s="178" t="str">
        <f>'DATA SISWA'!BC113</f>
        <v>E</v>
      </c>
      <c r="BD116" s="120">
        <f>IF(BC116=$BC$16,'DATA GURU'!$C$30,0)</f>
        <v>0</v>
      </c>
      <c r="BE116" s="178" t="str">
        <f>'DATA SISWA'!BE113</f>
        <v>C</v>
      </c>
      <c r="BF116" s="121">
        <f>IF(BE116=$BE$16,'DATA GURU'!$C$30,0)</f>
        <v>1.75</v>
      </c>
      <c r="BG116" s="178" t="str">
        <f>'DATA SISWA'!BG113</f>
        <v>D</v>
      </c>
      <c r="BH116" s="120">
        <f>IF(BG116=$BG$16,'DATA GURU'!$C$30,0)</f>
        <v>1.75</v>
      </c>
      <c r="BI116" s="178" t="str">
        <f>'DATA SISWA'!BI113</f>
        <v>B</v>
      </c>
      <c r="BJ116" s="121">
        <f>IF(BI116=$BI$16,'DATA GURU'!$C$30,0)</f>
        <v>0</v>
      </c>
      <c r="BK116" s="178" t="str">
        <f>'DATA SISWA'!BK113</f>
        <v>A</v>
      </c>
      <c r="BL116" s="120">
        <f>IF(BK116=$BK$16,'DATA GURU'!$C$30,0)</f>
        <v>0</v>
      </c>
      <c r="BM116" s="178" t="str">
        <f>'DATA SISWA'!BM113</f>
        <v>B</v>
      </c>
      <c r="BN116" s="121">
        <f>IF(BM116=$BM$16,'DATA GURU'!$C$30,0)</f>
        <v>0</v>
      </c>
      <c r="BO116" s="178" t="str">
        <f>'DATA SISWA'!BO113</f>
        <v>C</v>
      </c>
      <c r="BP116" s="120">
        <f>IF(BO116=$BO$16,'DATA GURU'!$C$30,0)</f>
        <v>0</v>
      </c>
      <c r="BQ116" s="178" t="str">
        <f>'DATA SISWA'!BQ113</f>
        <v>E</v>
      </c>
      <c r="BR116" s="121">
        <f>IF(BQ116=$BQ$16,'DATA GURU'!$C$30,0)</f>
        <v>1.75</v>
      </c>
      <c r="BS116" s="178" t="str">
        <f>'DATA SISWA'!BS113</f>
        <v>E</v>
      </c>
      <c r="BT116" s="120">
        <f>IF(BS116=$BS$16,'DATA GURU'!$C$30,0)</f>
        <v>1.75</v>
      </c>
      <c r="BU116" s="178" t="str">
        <f>'DATA SISWA'!BU113</f>
        <v>B</v>
      </c>
      <c r="BV116" s="121">
        <f>IF(BU116=$BU$16,'DATA GURU'!$C$30,0)</f>
        <v>1.75</v>
      </c>
      <c r="BW116" s="178" t="str">
        <f>'DATA SISWA'!BW113</f>
        <v>A</v>
      </c>
      <c r="BX116" s="120">
        <f>IF(BW116=$BW$16,'DATA GURU'!$C$30,0)</f>
        <v>0</v>
      </c>
      <c r="BY116" s="178" t="str">
        <f>'DATA SISWA'!BY113</f>
        <v>A</v>
      </c>
      <c r="BZ116" s="121">
        <f>IF(BY116=$BY$16,'DATA GURU'!$C$30,0)</f>
        <v>1.75</v>
      </c>
      <c r="CA116" s="178" t="str">
        <f>'DATA SISWA'!CA113</f>
        <v>D</v>
      </c>
      <c r="CB116" s="120">
        <f>IF(CA116=$CA$16,'DATA GURU'!$C$30,0)</f>
        <v>0</v>
      </c>
      <c r="CC116" s="178" t="str">
        <f>'DATA SISWA'!CC113</f>
        <v>D</v>
      </c>
      <c r="CD116" s="121">
        <f>IF(CC116=$CC$16,'DATA GURU'!$C$30,0)</f>
        <v>0</v>
      </c>
      <c r="CE116" s="178" t="str">
        <f>'DATA SISWA'!CE113</f>
        <v>B</v>
      </c>
      <c r="CF116" s="120">
        <f>IF(CE116=$CE$16,'DATA GURU'!$C$30,0)</f>
        <v>1.75</v>
      </c>
      <c r="CG116" s="178" t="str">
        <f>'DATA SISWA'!CG113</f>
        <v>E</v>
      </c>
      <c r="CH116" s="121">
        <f>IF(CG116=$CG$16,'DATA GURU'!$C$30,0)</f>
        <v>0</v>
      </c>
      <c r="CI116" s="52">
        <f>'DATA SISWA'!CI113</f>
        <v>3</v>
      </c>
      <c r="CJ116" s="52">
        <f>'DATA SISWA'!CJ113</f>
        <v>3</v>
      </c>
      <c r="CK116" s="52">
        <f>'DATA SISWA'!CK113</f>
        <v>3</v>
      </c>
      <c r="CL116" s="52">
        <f>'DATA SISWA'!CL113</f>
        <v>1</v>
      </c>
      <c r="CM116" s="52">
        <f>'DATA SISWA'!CM113</f>
        <v>5</v>
      </c>
      <c r="CN116" s="63">
        <f>'DATA SISWA'!CN113</f>
        <v>13</v>
      </c>
      <c r="CO116" s="63">
        <f>'DATA SISWA'!CO113</f>
        <v>27</v>
      </c>
      <c r="CP116" s="63">
        <f>'DATA SISWA'!CP113</f>
        <v>15</v>
      </c>
      <c r="CQ116" s="38">
        <f>'DATA SISWA'!CQ113</f>
        <v>37.75</v>
      </c>
      <c r="CR116" s="39">
        <f t="shared" si="20"/>
        <v>37.75</v>
      </c>
      <c r="CS116" s="161" t="str">
        <f t="shared" si="17"/>
        <v>-</v>
      </c>
      <c r="CT116" s="161" t="str">
        <f t="shared" si="18"/>
        <v>v</v>
      </c>
      <c r="CU116" s="162" t="str">
        <f t="shared" si="19"/>
        <v>Remedial</v>
      </c>
      <c r="CX116" s="190"/>
      <c r="CY116" s="113"/>
      <c r="CZ116" s="190"/>
      <c r="DA116" s="190"/>
      <c r="DB116" s="190"/>
      <c r="DC116" s="190"/>
    </row>
    <row r="117" spans="1:107" x14ac:dyDescent="0.25">
      <c r="A117" s="53">
        <v>99</v>
      </c>
      <c r="B117" s="110" t="str">
        <f>'DATA SISWA'!C114</f>
        <v>06-</v>
      </c>
      <c r="C117" s="77" t="str">
        <f>'DATA SISWA'!D114</f>
        <v>005-</v>
      </c>
      <c r="D117" s="77">
        <f>'DATA SISWA'!E114</f>
        <v>0</v>
      </c>
      <c r="E117" s="111">
        <f>'DATA SISWA'!F114</f>
        <v>0</v>
      </c>
      <c r="F117" s="62" t="str">
        <f>'DATA SISWA'!B114</f>
        <v>PIRDAUS</v>
      </c>
      <c r="G117" s="119" t="str">
        <f>'DATA SISWA'!G114</f>
        <v>A</v>
      </c>
      <c r="H117" s="120">
        <f>IF(G117=$G$16,'DATA GURU'!$C$30,0)</f>
        <v>1.75</v>
      </c>
      <c r="I117" s="119" t="str">
        <f>'DATA SISWA'!I114</f>
        <v>A</v>
      </c>
      <c r="J117" s="120">
        <f>IF(I117=$I$16,'DATA GURU'!$C$30,0)</f>
        <v>0</v>
      </c>
      <c r="K117" s="119" t="str">
        <f>'DATA SISWA'!K114</f>
        <v>E</v>
      </c>
      <c r="L117" s="120">
        <f>IF(K117=$K$16,'DATA GURU'!$C$30,0)</f>
        <v>0</v>
      </c>
      <c r="M117" s="119" t="str">
        <f>'DATA SISWA'!M114</f>
        <v>A</v>
      </c>
      <c r="N117" s="120">
        <f>IF(M117=$M$16,'DATA GURU'!$C$30,0)</f>
        <v>1.75</v>
      </c>
      <c r="O117" s="119" t="str">
        <f>'DATA SISWA'!O114</f>
        <v>A</v>
      </c>
      <c r="P117" s="120">
        <f>IF(O117=$O$16,'DATA GURU'!$C$30,0)</f>
        <v>0</v>
      </c>
      <c r="Q117" s="119" t="str">
        <f>'DATA SISWA'!Q114</f>
        <v>B</v>
      </c>
      <c r="R117" s="120">
        <f>IF(Q117=$Q$16,'DATA GURU'!$C$30,0)</f>
        <v>0</v>
      </c>
      <c r="S117" s="119" t="str">
        <f>'DATA SISWA'!S114</f>
        <v>B</v>
      </c>
      <c r="T117" s="120">
        <f>IF(S117=$S$16,'DATA GURU'!$C$30,0)</f>
        <v>0</v>
      </c>
      <c r="U117" s="119" t="str">
        <f>'DATA SISWA'!U114</f>
        <v>D</v>
      </c>
      <c r="V117" s="120">
        <f>IF(U117=$U$16,'DATA GURU'!$C$30,0)</f>
        <v>1.75</v>
      </c>
      <c r="W117" s="119" t="str">
        <f>'DATA SISWA'!W114</f>
        <v>E</v>
      </c>
      <c r="X117" s="120">
        <f>IF(W117=$W$16,'DATA GURU'!$C$30,0)</f>
        <v>1.75</v>
      </c>
      <c r="Y117" s="119" t="str">
        <f>'DATA SISWA'!Y114</f>
        <v>A</v>
      </c>
      <c r="Z117" s="120">
        <f>IF(Y117=$Y$16,'DATA GURU'!$C$30,0)</f>
        <v>0</v>
      </c>
      <c r="AA117" s="119" t="str">
        <f>'DATA SISWA'!AA114</f>
        <v>D</v>
      </c>
      <c r="AB117" s="120">
        <f>IF(AA117=$AA$16,'DATA GURU'!$C$30,0)</f>
        <v>0</v>
      </c>
      <c r="AC117" s="178" t="str">
        <f>'DATA SISWA'!AC114</f>
        <v>B</v>
      </c>
      <c r="AD117" s="121">
        <f>IF(AC117=$AC$16,'DATA GURU'!$C$30,0)</f>
        <v>0</v>
      </c>
      <c r="AE117" s="178" t="str">
        <f>'DATA SISWA'!AE114</f>
        <v>E</v>
      </c>
      <c r="AF117" s="120">
        <f>IF(AE117=$AE$16,'DATA GURU'!$C$30,0)</f>
        <v>0</v>
      </c>
      <c r="AG117" s="178" t="str">
        <f>'DATA SISWA'!AG114</f>
        <v>A</v>
      </c>
      <c r="AH117" s="121">
        <f>IF(AG117=$AG$16,'DATA GURU'!$C$30,0)</f>
        <v>1.75</v>
      </c>
      <c r="AI117" s="178" t="str">
        <f>'DATA SISWA'!AI114</f>
        <v>D</v>
      </c>
      <c r="AJ117" s="120">
        <f>IF(AI117=$AI$16,'DATA GURU'!$C$30,0)</f>
        <v>1.75</v>
      </c>
      <c r="AK117" s="178" t="str">
        <f>'DATA SISWA'!AK114</f>
        <v>C</v>
      </c>
      <c r="AL117" s="121">
        <f>IF(AK117=$AK$16,'DATA GURU'!$C$30,0)</f>
        <v>1.75</v>
      </c>
      <c r="AM117" s="178" t="str">
        <f>'DATA SISWA'!AM114</f>
        <v>B</v>
      </c>
      <c r="AN117" s="120">
        <f>IF(AM117=$AM$16,'DATA GURU'!$C$30,0)</f>
        <v>1.75</v>
      </c>
      <c r="AO117" s="178" t="str">
        <f>'DATA SISWA'!AO114</f>
        <v>C</v>
      </c>
      <c r="AP117" s="121">
        <f>IF(AO117=$AO$16,'DATA GURU'!$C$30,0)</f>
        <v>0</v>
      </c>
      <c r="AQ117" s="178" t="str">
        <f>'DATA SISWA'!AQ114</f>
        <v>B</v>
      </c>
      <c r="AR117" s="120">
        <f>IF(AQ117=$AQ$16,'DATA GURU'!$C$30,0)</f>
        <v>1.75</v>
      </c>
      <c r="AS117" s="178" t="str">
        <f>'DATA SISWA'!AS114</f>
        <v>A</v>
      </c>
      <c r="AT117" s="121">
        <f>IF(AS117=$AS$16,'DATA GURU'!$C$30,0)</f>
        <v>0</v>
      </c>
      <c r="AU117" s="178" t="str">
        <f>'DATA SISWA'!AU114</f>
        <v>C</v>
      </c>
      <c r="AV117" s="120">
        <f>IF(AU117=$AU$16,'DATA GURU'!$C$30,0)</f>
        <v>0</v>
      </c>
      <c r="AW117" s="178" t="str">
        <f>'DATA SISWA'!AW114</f>
        <v>B</v>
      </c>
      <c r="AX117" s="121">
        <f>IF(AW117=$AW$16,'DATA GURU'!$C$30,0)</f>
        <v>1.75</v>
      </c>
      <c r="AY117" s="178" t="str">
        <f>'DATA SISWA'!AY114</f>
        <v>C</v>
      </c>
      <c r="AZ117" s="120">
        <f>IF(AY117=$AY$16,'DATA GURU'!$C$30,0)</f>
        <v>1.75</v>
      </c>
      <c r="BA117" s="178" t="str">
        <f>'DATA SISWA'!BA114</f>
        <v>C</v>
      </c>
      <c r="BB117" s="121">
        <f>IF(BA117=$BA$16,'DATA GURU'!$C$30,0)</f>
        <v>1.75</v>
      </c>
      <c r="BC117" s="178" t="str">
        <f>'DATA SISWA'!BC114</f>
        <v>B</v>
      </c>
      <c r="BD117" s="120">
        <f>IF(BC117=$BC$16,'DATA GURU'!$C$30,0)</f>
        <v>1.75</v>
      </c>
      <c r="BE117" s="178" t="str">
        <f>'DATA SISWA'!BE114</f>
        <v>D</v>
      </c>
      <c r="BF117" s="121">
        <f>IF(BE117=$BE$16,'DATA GURU'!$C$30,0)</f>
        <v>0</v>
      </c>
      <c r="BG117" s="178" t="str">
        <f>'DATA SISWA'!BG114</f>
        <v>D</v>
      </c>
      <c r="BH117" s="120">
        <f>IF(BG117=$BG$16,'DATA GURU'!$C$30,0)</f>
        <v>1.75</v>
      </c>
      <c r="BI117" s="178" t="str">
        <f>'DATA SISWA'!BI114</f>
        <v>D</v>
      </c>
      <c r="BJ117" s="121">
        <f>IF(BI117=$BI$16,'DATA GURU'!$C$30,0)</f>
        <v>0</v>
      </c>
      <c r="BK117" s="178" t="str">
        <f>'DATA SISWA'!BK114</f>
        <v>D</v>
      </c>
      <c r="BL117" s="120">
        <f>IF(BK117=$BK$16,'DATA GURU'!$C$30,0)</f>
        <v>0</v>
      </c>
      <c r="BM117" s="178" t="str">
        <f>'DATA SISWA'!BM114</f>
        <v>C</v>
      </c>
      <c r="BN117" s="121">
        <f>IF(BM117=$BM$16,'DATA GURU'!$C$30,0)</f>
        <v>1.75</v>
      </c>
      <c r="BO117" s="178" t="str">
        <f>'DATA SISWA'!BO114</f>
        <v>E</v>
      </c>
      <c r="BP117" s="120">
        <f>IF(BO117=$BO$16,'DATA GURU'!$C$30,0)</f>
        <v>0</v>
      </c>
      <c r="BQ117" s="178" t="str">
        <f>'DATA SISWA'!BQ114</f>
        <v>E</v>
      </c>
      <c r="BR117" s="121">
        <f>IF(BQ117=$BQ$16,'DATA GURU'!$C$30,0)</f>
        <v>1.75</v>
      </c>
      <c r="BS117" s="178" t="str">
        <f>'DATA SISWA'!BS114</f>
        <v>E</v>
      </c>
      <c r="BT117" s="120">
        <f>IF(BS117=$BS$16,'DATA GURU'!$C$30,0)</f>
        <v>1.75</v>
      </c>
      <c r="BU117" s="178" t="str">
        <f>'DATA SISWA'!BU114</f>
        <v>D</v>
      </c>
      <c r="BV117" s="121">
        <f>IF(BU117=$BU$16,'DATA GURU'!$C$30,0)</f>
        <v>0</v>
      </c>
      <c r="BW117" s="178" t="str">
        <f>'DATA SISWA'!BW114</f>
        <v>C</v>
      </c>
      <c r="BX117" s="120">
        <f>IF(BW117=$BW$16,'DATA GURU'!$C$30,0)</f>
        <v>0</v>
      </c>
      <c r="BY117" s="178" t="str">
        <f>'DATA SISWA'!BY114</f>
        <v>E</v>
      </c>
      <c r="BZ117" s="121">
        <f>IF(BY117=$BY$16,'DATA GURU'!$C$30,0)</f>
        <v>0</v>
      </c>
      <c r="CA117" s="178" t="str">
        <f>'DATA SISWA'!CA114</f>
        <v>B</v>
      </c>
      <c r="CB117" s="120">
        <f>IF(CA117=$CA$16,'DATA GURU'!$C$30,0)</f>
        <v>0</v>
      </c>
      <c r="CC117" s="178" t="str">
        <f>'DATA SISWA'!CC114</f>
        <v>C</v>
      </c>
      <c r="CD117" s="121">
        <f>IF(CC117=$CC$16,'DATA GURU'!$C$30,0)</f>
        <v>0</v>
      </c>
      <c r="CE117" s="178" t="str">
        <f>'DATA SISWA'!CE114</f>
        <v>A</v>
      </c>
      <c r="CF117" s="120">
        <f>IF(CE117=$CE$16,'DATA GURU'!$C$30,0)</f>
        <v>0</v>
      </c>
      <c r="CG117" s="178" t="str">
        <f>'DATA SISWA'!CG114</f>
        <v>A</v>
      </c>
      <c r="CH117" s="121">
        <f>IF(CG117=$CG$16,'DATA GURU'!$C$30,0)</f>
        <v>0</v>
      </c>
      <c r="CI117" s="52">
        <f>'DATA SISWA'!CI114</f>
        <v>2</v>
      </c>
      <c r="CJ117" s="52">
        <f>'DATA SISWA'!CJ114</f>
        <v>8</v>
      </c>
      <c r="CK117" s="52">
        <f>'DATA SISWA'!CK114</f>
        <v>2</v>
      </c>
      <c r="CL117" s="52">
        <f>'DATA SISWA'!CL114</f>
        <v>0</v>
      </c>
      <c r="CM117" s="52">
        <f>'DATA SISWA'!CM114</f>
        <v>5</v>
      </c>
      <c r="CN117" s="63">
        <f>'DATA SISWA'!CN114</f>
        <v>17</v>
      </c>
      <c r="CO117" s="63">
        <f>'DATA SISWA'!CO114</f>
        <v>23</v>
      </c>
      <c r="CP117" s="63">
        <f>'DATA SISWA'!CP114</f>
        <v>17</v>
      </c>
      <c r="CQ117" s="38">
        <f>'DATA SISWA'!CQ114</f>
        <v>46.75</v>
      </c>
      <c r="CR117" s="39">
        <f t="shared" si="20"/>
        <v>46.75</v>
      </c>
      <c r="CS117" s="161" t="str">
        <f t="shared" si="17"/>
        <v>-</v>
      </c>
      <c r="CT117" s="161" t="str">
        <f t="shared" si="18"/>
        <v>v</v>
      </c>
      <c r="CU117" s="162" t="str">
        <f t="shared" si="19"/>
        <v>Remedial</v>
      </c>
      <c r="CX117" s="190"/>
      <c r="CY117" s="113"/>
      <c r="CZ117" s="190"/>
      <c r="DA117" s="190"/>
      <c r="DB117" s="190"/>
      <c r="DC117" s="190"/>
    </row>
    <row r="118" spans="1:107" x14ac:dyDescent="0.25">
      <c r="A118" s="54">
        <v>100</v>
      </c>
      <c r="B118" s="110" t="str">
        <f>'DATA SISWA'!C115</f>
        <v>06-</v>
      </c>
      <c r="C118" s="77" t="str">
        <f>'DATA SISWA'!D115</f>
        <v>005-</v>
      </c>
      <c r="D118" s="77">
        <f>'DATA SISWA'!E115</f>
        <v>0</v>
      </c>
      <c r="E118" s="111">
        <f>'DATA SISWA'!F115</f>
        <v>0</v>
      </c>
      <c r="F118" s="62" t="str">
        <f>'DATA SISWA'!B115</f>
        <v>RAHMAT REZA</v>
      </c>
      <c r="G118" s="119" t="str">
        <f>'DATA SISWA'!G115</f>
        <v>C</v>
      </c>
      <c r="H118" s="120">
        <f>IF(G118=$G$16,'DATA GURU'!$C$30,0)</f>
        <v>0</v>
      </c>
      <c r="I118" s="119" t="str">
        <f>'DATA SISWA'!I115</f>
        <v>A</v>
      </c>
      <c r="J118" s="120">
        <f>IF(I118=$I$16,'DATA GURU'!$C$30,0)</f>
        <v>0</v>
      </c>
      <c r="K118" s="119" t="str">
        <f>'DATA SISWA'!K115</f>
        <v>E</v>
      </c>
      <c r="L118" s="120">
        <f>IF(K118=$K$16,'DATA GURU'!$C$30,0)</f>
        <v>0</v>
      </c>
      <c r="M118" s="119" t="str">
        <f>'DATA SISWA'!M115</f>
        <v>A</v>
      </c>
      <c r="N118" s="120">
        <f>IF(M118=$M$16,'DATA GURU'!$C$30,0)</f>
        <v>1.75</v>
      </c>
      <c r="O118" s="119" t="str">
        <f>'DATA SISWA'!O115</f>
        <v>C</v>
      </c>
      <c r="P118" s="120">
        <f>IF(O118=$O$16,'DATA GURU'!$C$30,0)</f>
        <v>0</v>
      </c>
      <c r="Q118" s="119" t="str">
        <f>'DATA SISWA'!Q115</f>
        <v>B</v>
      </c>
      <c r="R118" s="120">
        <f>IF(Q118=$Q$16,'DATA GURU'!$C$30,0)</f>
        <v>0</v>
      </c>
      <c r="S118" s="119" t="str">
        <f>'DATA SISWA'!S115</f>
        <v>B</v>
      </c>
      <c r="T118" s="120">
        <f>IF(S118=$S$16,'DATA GURU'!$C$30,0)</f>
        <v>0</v>
      </c>
      <c r="U118" s="119" t="str">
        <f>'DATA SISWA'!U115</f>
        <v>A</v>
      </c>
      <c r="V118" s="120">
        <f>IF(U118=$U$16,'DATA GURU'!$C$30,0)</f>
        <v>0</v>
      </c>
      <c r="W118" s="119" t="str">
        <f>'DATA SISWA'!W115</f>
        <v>E</v>
      </c>
      <c r="X118" s="120">
        <f>IF(W118=$W$16,'DATA GURU'!$C$30,0)</f>
        <v>1.75</v>
      </c>
      <c r="Y118" s="119" t="str">
        <f>'DATA SISWA'!Y115</f>
        <v>B</v>
      </c>
      <c r="Z118" s="120">
        <f>IF(Y118=$Y$16,'DATA GURU'!$C$30,0)</f>
        <v>0</v>
      </c>
      <c r="AA118" s="119" t="str">
        <f>'DATA SISWA'!AA115</f>
        <v>E</v>
      </c>
      <c r="AB118" s="120">
        <f>IF(AA118=$AA$16,'DATA GURU'!$C$30,0)</f>
        <v>1.75</v>
      </c>
      <c r="AC118" s="178" t="str">
        <f>'DATA SISWA'!AC115</f>
        <v>A</v>
      </c>
      <c r="AD118" s="121">
        <f>IF(AC118=$AC$16,'DATA GURU'!$C$30,0)</f>
        <v>1.75</v>
      </c>
      <c r="AE118" s="178" t="str">
        <f>'DATA SISWA'!AE115</f>
        <v>A</v>
      </c>
      <c r="AF118" s="120">
        <f>IF(AE118=$AE$16,'DATA GURU'!$C$30,0)</f>
        <v>0</v>
      </c>
      <c r="AG118" s="178" t="str">
        <f>'DATA SISWA'!AG115</f>
        <v>B</v>
      </c>
      <c r="AH118" s="121">
        <f>IF(AG118=$AG$16,'DATA GURU'!$C$30,0)</f>
        <v>0</v>
      </c>
      <c r="AI118" s="178" t="str">
        <f>'DATA SISWA'!AI115</f>
        <v>A</v>
      </c>
      <c r="AJ118" s="120">
        <f>IF(AI118=$AI$16,'DATA GURU'!$C$30,0)</f>
        <v>0</v>
      </c>
      <c r="AK118" s="178" t="str">
        <f>'DATA SISWA'!AK115</f>
        <v>A</v>
      </c>
      <c r="AL118" s="121">
        <f>IF(AK118=$AK$16,'DATA GURU'!$C$30,0)</f>
        <v>0</v>
      </c>
      <c r="AM118" s="178" t="str">
        <f>'DATA SISWA'!AM115</f>
        <v>B</v>
      </c>
      <c r="AN118" s="120">
        <f>IF(AM118=$AM$16,'DATA GURU'!$C$30,0)</f>
        <v>1.75</v>
      </c>
      <c r="AO118" s="178" t="str">
        <f>'DATA SISWA'!AO115</f>
        <v>B</v>
      </c>
      <c r="AP118" s="121">
        <f>IF(AO118=$AO$16,'DATA GURU'!$C$30,0)</f>
        <v>0</v>
      </c>
      <c r="AQ118" s="178" t="str">
        <f>'DATA SISWA'!AQ115</f>
        <v>B</v>
      </c>
      <c r="AR118" s="120">
        <f>IF(AQ118=$AQ$16,'DATA GURU'!$C$30,0)</f>
        <v>1.75</v>
      </c>
      <c r="AS118" s="178" t="str">
        <f>'DATA SISWA'!AS115</f>
        <v>C</v>
      </c>
      <c r="AT118" s="121">
        <f>IF(AS118=$AS$16,'DATA GURU'!$C$30,0)</f>
        <v>0</v>
      </c>
      <c r="AU118" s="178" t="str">
        <f>'DATA SISWA'!AU115</f>
        <v>A</v>
      </c>
      <c r="AV118" s="120">
        <f>IF(AU118=$AU$16,'DATA GURU'!$C$30,0)</f>
        <v>0</v>
      </c>
      <c r="AW118" s="178" t="str">
        <f>'DATA SISWA'!AW115</f>
        <v>B</v>
      </c>
      <c r="AX118" s="121">
        <f>IF(AW118=$AW$16,'DATA GURU'!$C$30,0)</f>
        <v>1.75</v>
      </c>
      <c r="AY118" s="178" t="str">
        <f>'DATA SISWA'!AY115</f>
        <v>C</v>
      </c>
      <c r="AZ118" s="120">
        <f>IF(AY118=$AY$16,'DATA GURU'!$C$30,0)</f>
        <v>1.75</v>
      </c>
      <c r="BA118" s="178" t="str">
        <f>'DATA SISWA'!BA115</f>
        <v>C</v>
      </c>
      <c r="BB118" s="121">
        <f>IF(BA118=$BA$16,'DATA GURU'!$C$30,0)</f>
        <v>1.75</v>
      </c>
      <c r="BC118" s="178" t="str">
        <f>'DATA SISWA'!BC115</f>
        <v>A</v>
      </c>
      <c r="BD118" s="120">
        <f>IF(BC118=$BC$16,'DATA GURU'!$C$30,0)</f>
        <v>0</v>
      </c>
      <c r="BE118" s="178" t="str">
        <f>'DATA SISWA'!BE115</f>
        <v>C</v>
      </c>
      <c r="BF118" s="121">
        <f>IF(BE118=$BE$16,'DATA GURU'!$C$30,0)</f>
        <v>1.75</v>
      </c>
      <c r="BG118" s="178" t="str">
        <f>'DATA SISWA'!BG115</f>
        <v>C</v>
      </c>
      <c r="BH118" s="120">
        <f>IF(BG118=$BG$16,'DATA GURU'!$C$30,0)</f>
        <v>0</v>
      </c>
      <c r="BI118" s="178" t="str">
        <f>'DATA SISWA'!BI115</f>
        <v>E</v>
      </c>
      <c r="BJ118" s="121">
        <f>IF(BI118=$BI$16,'DATA GURU'!$C$30,0)</f>
        <v>0</v>
      </c>
      <c r="BK118" s="178" t="str">
        <f>'DATA SISWA'!BK115</f>
        <v>E</v>
      </c>
      <c r="BL118" s="120">
        <f>IF(BK118=$BK$16,'DATA GURU'!$C$30,0)</f>
        <v>1.75</v>
      </c>
      <c r="BM118" s="178" t="str">
        <f>'DATA SISWA'!BM115</f>
        <v>A</v>
      </c>
      <c r="BN118" s="121">
        <f>IF(BM118=$BM$16,'DATA GURU'!$C$30,0)</f>
        <v>0</v>
      </c>
      <c r="BO118" s="178" t="str">
        <f>'DATA SISWA'!BO115</f>
        <v>B</v>
      </c>
      <c r="BP118" s="120">
        <f>IF(BO118=$BO$16,'DATA GURU'!$C$30,0)</f>
        <v>1.75</v>
      </c>
      <c r="BQ118" s="178" t="str">
        <f>'DATA SISWA'!BQ115</f>
        <v>E</v>
      </c>
      <c r="BR118" s="121">
        <f>IF(BQ118=$BQ$16,'DATA GURU'!$C$30,0)</f>
        <v>1.75</v>
      </c>
      <c r="BS118" s="178" t="str">
        <f>'DATA SISWA'!BS115</f>
        <v>D</v>
      </c>
      <c r="BT118" s="120">
        <f>IF(BS118=$BS$16,'DATA GURU'!$C$30,0)</f>
        <v>0</v>
      </c>
      <c r="BU118" s="178" t="str">
        <f>'DATA SISWA'!BU115</f>
        <v>E</v>
      </c>
      <c r="BV118" s="121">
        <f>IF(BU118=$BU$16,'DATA GURU'!$C$30,0)</f>
        <v>0</v>
      </c>
      <c r="BW118" s="178" t="str">
        <f>'DATA SISWA'!BW115</f>
        <v>A</v>
      </c>
      <c r="BX118" s="120">
        <f>IF(BW118=$BW$16,'DATA GURU'!$C$30,0)</f>
        <v>0</v>
      </c>
      <c r="BY118" s="178" t="str">
        <f>'DATA SISWA'!BY115</f>
        <v>A</v>
      </c>
      <c r="BZ118" s="121">
        <f>IF(BY118=$BY$16,'DATA GURU'!$C$30,0)</f>
        <v>1.75</v>
      </c>
      <c r="CA118" s="178" t="str">
        <f>'DATA SISWA'!CA115</f>
        <v>C</v>
      </c>
      <c r="CB118" s="120">
        <f>IF(CA118=$CA$16,'DATA GURU'!$C$30,0)</f>
        <v>1.75</v>
      </c>
      <c r="CC118" s="178" t="str">
        <f>'DATA SISWA'!CC115</f>
        <v>A</v>
      </c>
      <c r="CD118" s="121">
        <f>IF(CC118=$CC$16,'DATA GURU'!$C$30,0)</f>
        <v>1.75</v>
      </c>
      <c r="CE118" s="178" t="str">
        <f>'DATA SISWA'!CE115</f>
        <v>B</v>
      </c>
      <c r="CF118" s="120">
        <f>IF(CE118=$CE$16,'DATA GURU'!$C$30,0)</f>
        <v>1.75</v>
      </c>
      <c r="CG118" s="178" t="str">
        <f>'DATA SISWA'!CG115</f>
        <v>C</v>
      </c>
      <c r="CH118" s="121">
        <f>IF(CG118=$CG$16,'DATA GURU'!$C$30,0)</f>
        <v>0</v>
      </c>
      <c r="CI118" s="52">
        <f>'DATA SISWA'!CI115</f>
        <v>3</v>
      </c>
      <c r="CJ118" s="52">
        <f>'DATA SISWA'!CJ115</f>
        <v>6</v>
      </c>
      <c r="CK118" s="52">
        <f>'DATA SISWA'!CK115</f>
        <v>3</v>
      </c>
      <c r="CL118" s="52">
        <f>'DATA SISWA'!CL115</f>
        <v>1</v>
      </c>
      <c r="CM118" s="52">
        <f>'DATA SISWA'!CM115</f>
        <v>5</v>
      </c>
      <c r="CN118" s="63">
        <f>'DATA SISWA'!CN115</f>
        <v>17</v>
      </c>
      <c r="CO118" s="63">
        <f>'DATA SISWA'!CO115</f>
        <v>23</v>
      </c>
      <c r="CP118" s="63">
        <f>'DATA SISWA'!CP115</f>
        <v>18</v>
      </c>
      <c r="CQ118" s="38">
        <f>'DATA SISWA'!CQ115</f>
        <v>47.75</v>
      </c>
      <c r="CR118" s="39">
        <f t="shared" si="20"/>
        <v>47.75</v>
      </c>
      <c r="CS118" s="161" t="str">
        <f t="shared" si="17"/>
        <v>-</v>
      </c>
      <c r="CT118" s="161" t="str">
        <f t="shared" si="18"/>
        <v>v</v>
      </c>
      <c r="CU118" s="162" t="str">
        <f t="shared" si="19"/>
        <v>Remedial</v>
      </c>
      <c r="CX118" s="190"/>
      <c r="CY118" s="113"/>
      <c r="CZ118" s="190"/>
      <c r="DA118" s="190"/>
      <c r="DB118" s="190"/>
      <c r="DC118" s="190"/>
    </row>
    <row r="119" spans="1:107" x14ac:dyDescent="0.25">
      <c r="A119" s="53">
        <v>101</v>
      </c>
      <c r="B119" s="110" t="str">
        <f>'DATA SISWA'!C116</f>
        <v>06-</v>
      </c>
      <c r="C119" s="77" t="str">
        <f>'DATA SISWA'!D116</f>
        <v>005-</v>
      </c>
      <c r="D119" s="77">
        <f>'DATA SISWA'!E116</f>
        <v>0</v>
      </c>
      <c r="E119" s="111">
        <f>'DATA SISWA'!F116</f>
        <v>0</v>
      </c>
      <c r="F119" s="62" t="str">
        <f>'DATA SISWA'!B116</f>
        <v>RIZKI THOMAS</v>
      </c>
      <c r="G119" s="119" t="str">
        <f>'DATA SISWA'!G116</f>
        <v>A</v>
      </c>
      <c r="H119" s="120">
        <f>IF(G119=$G$16,'DATA GURU'!$C$30,0)</f>
        <v>1.75</v>
      </c>
      <c r="I119" s="119" t="str">
        <f>'DATA SISWA'!I116</f>
        <v>A</v>
      </c>
      <c r="J119" s="120">
        <f>IF(I119=$I$16,'DATA GURU'!$C$30,0)</f>
        <v>0</v>
      </c>
      <c r="K119" s="119" t="str">
        <f>'DATA SISWA'!K116</f>
        <v>E</v>
      </c>
      <c r="L119" s="120">
        <f>IF(K119=$K$16,'DATA GURU'!$C$30,0)</f>
        <v>0</v>
      </c>
      <c r="M119" s="119" t="str">
        <f>'DATA SISWA'!M116</f>
        <v>B</v>
      </c>
      <c r="N119" s="120">
        <f>IF(M119=$M$16,'DATA GURU'!$C$30,0)</f>
        <v>0</v>
      </c>
      <c r="O119" s="119" t="str">
        <f>'DATA SISWA'!O116</f>
        <v>D</v>
      </c>
      <c r="P119" s="120">
        <f>IF(O119=$O$16,'DATA GURU'!$C$30,0)</f>
        <v>0</v>
      </c>
      <c r="Q119" s="119" t="str">
        <f>'DATA SISWA'!Q116</f>
        <v>C</v>
      </c>
      <c r="R119" s="120">
        <f>IF(Q119=$Q$16,'DATA GURU'!$C$30,0)</f>
        <v>0</v>
      </c>
      <c r="S119" s="119" t="str">
        <f>'DATA SISWA'!S116</f>
        <v>B</v>
      </c>
      <c r="T119" s="120">
        <f>IF(S119=$S$16,'DATA GURU'!$C$30,0)</f>
        <v>0</v>
      </c>
      <c r="U119" s="119" t="str">
        <f>'DATA SISWA'!U116</f>
        <v>D</v>
      </c>
      <c r="V119" s="120">
        <f>IF(U119=$U$16,'DATA GURU'!$C$30,0)</f>
        <v>1.75</v>
      </c>
      <c r="W119" s="119" t="str">
        <f>'DATA SISWA'!W116</f>
        <v>B</v>
      </c>
      <c r="X119" s="120">
        <f>IF(W119=$W$16,'DATA GURU'!$C$30,0)</f>
        <v>0</v>
      </c>
      <c r="Y119" s="119" t="str">
        <f>'DATA SISWA'!Y116</f>
        <v>B</v>
      </c>
      <c r="Z119" s="120">
        <f>IF(Y119=$Y$16,'DATA GURU'!$C$30,0)</f>
        <v>0</v>
      </c>
      <c r="AA119" s="119" t="str">
        <f>'DATA SISWA'!AA116</f>
        <v>E</v>
      </c>
      <c r="AB119" s="120">
        <f>IF(AA119=$AA$16,'DATA GURU'!$C$30,0)</f>
        <v>1.75</v>
      </c>
      <c r="AC119" s="178" t="str">
        <f>'DATA SISWA'!AC116</f>
        <v>A</v>
      </c>
      <c r="AD119" s="121">
        <f>IF(AC119=$AC$16,'DATA GURU'!$C$30,0)</f>
        <v>1.75</v>
      </c>
      <c r="AE119" s="178" t="str">
        <f>'DATA SISWA'!AE116</f>
        <v>C</v>
      </c>
      <c r="AF119" s="120">
        <f>IF(AE119=$AE$16,'DATA GURU'!$C$30,0)</f>
        <v>0</v>
      </c>
      <c r="AG119" s="178" t="str">
        <f>'DATA SISWA'!AG116</f>
        <v>A</v>
      </c>
      <c r="AH119" s="121">
        <f>IF(AG119=$AG$16,'DATA GURU'!$C$30,0)</f>
        <v>1.75</v>
      </c>
      <c r="AI119" s="178" t="str">
        <f>'DATA SISWA'!AI116</f>
        <v>D</v>
      </c>
      <c r="AJ119" s="120">
        <f>IF(AI119=$AI$16,'DATA GURU'!$C$30,0)</f>
        <v>1.75</v>
      </c>
      <c r="AK119" s="178" t="str">
        <f>'DATA SISWA'!AK116</f>
        <v>A</v>
      </c>
      <c r="AL119" s="121">
        <f>IF(AK119=$AK$16,'DATA GURU'!$C$30,0)</f>
        <v>0</v>
      </c>
      <c r="AM119" s="178" t="str">
        <f>'DATA SISWA'!AM116</f>
        <v>A</v>
      </c>
      <c r="AN119" s="120">
        <f>IF(AM119=$AM$16,'DATA GURU'!$C$30,0)</f>
        <v>0</v>
      </c>
      <c r="AO119" s="178" t="str">
        <f>'DATA SISWA'!AO116</f>
        <v>B</v>
      </c>
      <c r="AP119" s="121">
        <f>IF(AO119=$AO$16,'DATA GURU'!$C$30,0)</f>
        <v>0</v>
      </c>
      <c r="AQ119" s="178" t="str">
        <f>'DATA SISWA'!AQ116</f>
        <v>B</v>
      </c>
      <c r="AR119" s="120">
        <f>IF(AQ119=$AQ$16,'DATA GURU'!$C$30,0)</f>
        <v>1.75</v>
      </c>
      <c r="AS119" s="178" t="str">
        <f>'DATA SISWA'!AS116</f>
        <v>C</v>
      </c>
      <c r="AT119" s="121">
        <f>IF(AS119=$AS$16,'DATA GURU'!$C$30,0)</f>
        <v>0</v>
      </c>
      <c r="AU119" s="178" t="str">
        <f>'DATA SISWA'!AU116</f>
        <v>A</v>
      </c>
      <c r="AV119" s="120">
        <f>IF(AU119=$AU$16,'DATA GURU'!$C$30,0)</f>
        <v>0</v>
      </c>
      <c r="AW119" s="178" t="str">
        <f>'DATA SISWA'!AW116</f>
        <v>B</v>
      </c>
      <c r="AX119" s="121">
        <f>IF(AW119=$AW$16,'DATA GURU'!$C$30,0)</f>
        <v>1.75</v>
      </c>
      <c r="AY119" s="178" t="str">
        <f>'DATA SISWA'!AY116</f>
        <v>B</v>
      </c>
      <c r="AZ119" s="120">
        <f>IF(AY119=$AY$16,'DATA GURU'!$C$30,0)</f>
        <v>0</v>
      </c>
      <c r="BA119" s="178" t="str">
        <f>'DATA SISWA'!BA116</f>
        <v>A</v>
      </c>
      <c r="BB119" s="121">
        <f>IF(BA119=$BA$16,'DATA GURU'!$C$30,0)</f>
        <v>0</v>
      </c>
      <c r="BC119" s="178" t="str">
        <f>'DATA SISWA'!BC116</f>
        <v>C</v>
      </c>
      <c r="BD119" s="120">
        <f>IF(BC119=$BC$16,'DATA GURU'!$C$30,0)</f>
        <v>0</v>
      </c>
      <c r="BE119" s="178" t="str">
        <f>'DATA SISWA'!BE116</f>
        <v>C</v>
      </c>
      <c r="BF119" s="121">
        <f>IF(BE119=$BE$16,'DATA GURU'!$C$30,0)</f>
        <v>1.75</v>
      </c>
      <c r="BG119" s="178" t="str">
        <f>'DATA SISWA'!BG116</f>
        <v>D</v>
      </c>
      <c r="BH119" s="120">
        <f>IF(BG119=$BG$16,'DATA GURU'!$C$30,0)</f>
        <v>1.75</v>
      </c>
      <c r="BI119" s="178" t="str">
        <f>'DATA SISWA'!BI116</f>
        <v>B</v>
      </c>
      <c r="BJ119" s="121">
        <f>IF(BI119=$BI$16,'DATA GURU'!$C$30,0)</f>
        <v>0</v>
      </c>
      <c r="BK119" s="178" t="str">
        <f>'DATA SISWA'!BK116</f>
        <v>E</v>
      </c>
      <c r="BL119" s="120">
        <f>IF(BK119=$BK$16,'DATA GURU'!$C$30,0)</f>
        <v>1.75</v>
      </c>
      <c r="BM119" s="178" t="str">
        <f>'DATA SISWA'!BM116</f>
        <v>C</v>
      </c>
      <c r="BN119" s="121">
        <f>IF(BM119=$BM$16,'DATA GURU'!$C$30,0)</f>
        <v>1.75</v>
      </c>
      <c r="BO119" s="178" t="str">
        <f>'DATA SISWA'!BO116</f>
        <v>A</v>
      </c>
      <c r="BP119" s="120">
        <f>IF(BO119=$BO$16,'DATA GURU'!$C$30,0)</f>
        <v>0</v>
      </c>
      <c r="BQ119" s="178" t="str">
        <f>'DATA SISWA'!BQ116</f>
        <v>E</v>
      </c>
      <c r="BR119" s="121">
        <f>IF(BQ119=$BQ$16,'DATA GURU'!$C$30,0)</f>
        <v>1.75</v>
      </c>
      <c r="BS119" s="178" t="str">
        <f>'DATA SISWA'!BS116</f>
        <v>E</v>
      </c>
      <c r="BT119" s="120">
        <f>IF(BS119=$BS$16,'DATA GURU'!$C$30,0)</f>
        <v>1.75</v>
      </c>
      <c r="BU119" s="178" t="str">
        <f>'DATA SISWA'!BU116</f>
        <v>B</v>
      </c>
      <c r="BV119" s="121">
        <f>IF(BU119=$BU$16,'DATA GURU'!$C$30,0)</f>
        <v>1.75</v>
      </c>
      <c r="BW119" s="178" t="str">
        <f>'DATA SISWA'!BW116</f>
        <v>A</v>
      </c>
      <c r="BX119" s="120">
        <f>IF(BW119=$BW$16,'DATA GURU'!$C$30,0)</f>
        <v>0</v>
      </c>
      <c r="BY119" s="178" t="str">
        <f>'DATA SISWA'!BY116</f>
        <v>A</v>
      </c>
      <c r="BZ119" s="121">
        <f>IF(BY119=$BY$16,'DATA GURU'!$C$30,0)</f>
        <v>1.75</v>
      </c>
      <c r="CA119" s="178" t="str">
        <f>'DATA SISWA'!CA116</f>
        <v>C</v>
      </c>
      <c r="CB119" s="120">
        <f>IF(CA119=$CA$16,'DATA GURU'!$C$30,0)</f>
        <v>1.75</v>
      </c>
      <c r="CC119" s="178" t="str">
        <f>'DATA SISWA'!CC116</f>
        <v>A</v>
      </c>
      <c r="CD119" s="121">
        <f>IF(CC119=$CC$16,'DATA GURU'!$C$30,0)</f>
        <v>1.75</v>
      </c>
      <c r="CE119" s="178" t="str">
        <f>'DATA SISWA'!CE116</f>
        <v>B</v>
      </c>
      <c r="CF119" s="120">
        <f>IF(CE119=$CE$16,'DATA GURU'!$C$30,0)</f>
        <v>1.75</v>
      </c>
      <c r="CG119" s="178" t="str">
        <f>'DATA SISWA'!CG116</f>
        <v>D</v>
      </c>
      <c r="CH119" s="121">
        <f>IF(CG119=$CG$16,'DATA GURU'!$C$30,0)</f>
        <v>0</v>
      </c>
      <c r="CI119" s="52">
        <f>'DATA SISWA'!CI116</f>
        <v>4</v>
      </c>
      <c r="CJ119" s="52">
        <f>'DATA SISWA'!CJ116</f>
        <v>4</v>
      </c>
      <c r="CK119" s="52">
        <f>'DATA SISWA'!CK116</f>
        <v>3</v>
      </c>
      <c r="CL119" s="52">
        <f>'DATA SISWA'!CL116</f>
        <v>1</v>
      </c>
      <c r="CM119" s="52">
        <f>'DATA SISWA'!CM116</f>
        <v>5</v>
      </c>
      <c r="CN119" s="63">
        <f>'DATA SISWA'!CN116</f>
        <v>19</v>
      </c>
      <c r="CO119" s="63">
        <f>'DATA SISWA'!CO116</f>
        <v>21</v>
      </c>
      <c r="CP119" s="63">
        <f>'DATA SISWA'!CP116</f>
        <v>17</v>
      </c>
      <c r="CQ119" s="38">
        <f>'DATA SISWA'!CQ116</f>
        <v>50.25</v>
      </c>
      <c r="CR119" s="39">
        <f t="shared" si="20"/>
        <v>50.249999999999993</v>
      </c>
      <c r="CS119" s="161" t="str">
        <f t="shared" si="17"/>
        <v>-</v>
      </c>
      <c r="CT119" s="161" t="str">
        <f t="shared" si="18"/>
        <v>v</v>
      </c>
      <c r="CU119" s="162" t="str">
        <f t="shared" si="19"/>
        <v>Remedial</v>
      </c>
      <c r="CX119" s="190"/>
      <c r="CY119" s="113"/>
      <c r="CZ119" s="190"/>
      <c r="DA119" s="190"/>
      <c r="DB119" s="190"/>
      <c r="DC119" s="190"/>
    </row>
    <row r="120" spans="1:107" x14ac:dyDescent="0.25">
      <c r="A120" s="54">
        <v>102</v>
      </c>
      <c r="B120" s="110" t="str">
        <f>'DATA SISWA'!C117</f>
        <v>06-</v>
      </c>
      <c r="C120" s="77" t="str">
        <f>'DATA SISWA'!D117</f>
        <v>005-</v>
      </c>
      <c r="D120" s="77">
        <f>'DATA SISWA'!E117</f>
        <v>0</v>
      </c>
      <c r="E120" s="111">
        <f>'DATA SISWA'!F117</f>
        <v>0</v>
      </c>
      <c r="F120" s="62" t="str">
        <f>'DATA SISWA'!B117</f>
        <v>SADEWA</v>
      </c>
      <c r="G120" s="119" t="str">
        <f>'DATA SISWA'!G117</f>
        <v>A</v>
      </c>
      <c r="H120" s="120">
        <f>IF(G120=$G$16,'DATA GURU'!$C$30,0)</f>
        <v>1.75</v>
      </c>
      <c r="I120" s="119" t="str">
        <f>'DATA SISWA'!I117</f>
        <v>A</v>
      </c>
      <c r="J120" s="120">
        <f>IF(I120=$I$16,'DATA GURU'!$C$30,0)</f>
        <v>0</v>
      </c>
      <c r="K120" s="119" t="str">
        <f>'DATA SISWA'!K117</f>
        <v>D</v>
      </c>
      <c r="L120" s="120">
        <f>IF(K120=$K$16,'DATA GURU'!$C$30,0)</f>
        <v>0</v>
      </c>
      <c r="M120" s="119" t="str">
        <f>'DATA SISWA'!M117</f>
        <v>A</v>
      </c>
      <c r="N120" s="120">
        <f>IF(M120=$M$16,'DATA GURU'!$C$30,0)</f>
        <v>1.75</v>
      </c>
      <c r="O120" s="119" t="str">
        <f>'DATA SISWA'!O117</f>
        <v>E</v>
      </c>
      <c r="P120" s="120">
        <f>IF(O120=$O$16,'DATA GURU'!$C$30,0)</f>
        <v>0</v>
      </c>
      <c r="Q120" s="119" t="str">
        <f>'DATA SISWA'!Q117</f>
        <v>A</v>
      </c>
      <c r="R120" s="120">
        <f>IF(Q120=$Q$16,'DATA GURU'!$C$30,0)</f>
        <v>1.75</v>
      </c>
      <c r="S120" s="119" t="str">
        <f>'DATA SISWA'!S117</f>
        <v>B</v>
      </c>
      <c r="T120" s="120">
        <f>IF(S120=$S$16,'DATA GURU'!$C$30,0)</f>
        <v>0</v>
      </c>
      <c r="U120" s="119" t="str">
        <f>'DATA SISWA'!U117</f>
        <v>A</v>
      </c>
      <c r="V120" s="120">
        <f>IF(U120=$U$16,'DATA GURU'!$C$30,0)</f>
        <v>0</v>
      </c>
      <c r="W120" s="119" t="str">
        <f>'DATA SISWA'!W117</f>
        <v>A</v>
      </c>
      <c r="X120" s="120">
        <f>IF(W120=$W$16,'DATA GURU'!$C$30,0)</f>
        <v>0</v>
      </c>
      <c r="Y120" s="119" t="str">
        <f>'DATA SISWA'!Y117</f>
        <v>A</v>
      </c>
      <c r="Z120" s="120">
        <f>IF(Y120=$Y$16,'DATA GURU'!$C$30,0)</f>
        <v>0</v>
      </c>
      <c r="AA120" s="119" t="str">
        <f>'DATA SISWA'!AA117</f>
        <v>E</v>
      </c>
      <c r="AB120" s="120">
        <f>IF(AA120=$AA$16,'DATA GURU'!$C$30,0)</f>
        <v>1.75</v>
      </c>
      <c r="AC120" s="178" t="str">
        <f>'DATA SISWA'!AC117</f>
        <v>A</v>
      </c>
      <c r="AD120" s="121">
        <f>IF(AC120=$AC$16,'DATA GURU'!$C$30,0)</f>
        <v>1.75</v>
      </c>
      <c r="AE120" s="178" t="str">
        <f>'DATA SISWA'!AE117</f>
        <v>E</v>
      </c>
      <c r="AF120" s="120">
        <f>IF(AE120=$AE$16,'DATA GURU'!$C$30,0)</f>
        <v>0</v>
      </c>
      <c r="AG120" s="178" t="str">
        <f>'DATA SISWA'!AG117</f>
        <v>C</v>
      </c>
      <c r="AH120" s="121">
        <f>IF(AG120=$AG$16,'DATA GURU'!$C$30,0)</f>
        <v>0</v>
      </c>
      <c r="AI120" s="178" t="str">
        <f>'DATA SISWA'!AI117</f>
        <v>D</v>
      </c>
      <c r="AJ120" s="120">
        <f>IF(AI120=$AI$16,'DATA GURU'!$C$30,0)</f>
        <v>1.75</v>
      </c>
      <c r="AK120" s="178" t="str">
        <f>'DATA SISWA'!AK117</f>
        <v>A</v>
      </c>
      <c r="AL120" s="121">
        <f>IF(AK120=$AK$16,'DATA GURU'!$C$30,0)</f>
        <v>0</v>
      </c>
      <c r="AM120" s="178" t="str">
        <f>'DATA SISWA'!AM117</f>
        <v>B</v>
      </c>
      <c r="AN120" s="120">
        <f>IF(AM120=$AM$16,'DATA GURU'!$C$30,0)</f>
        <v>1.75</v>
      </c>
      <c r="AO120" s="178" t="str">
        <f>'DATA SISWA'!AO117</f>
        <v>B</v>
      </c>
      <c r="AP120" s="121">
        <f>IF(AO120=$AO$16,'DATA GURU'!$C$30,0)</f>
        <v>0</v>
      </c>
      <c r="AQ120" s="178" t="str">
        <f>'DATA SISWA'!AQ117</f>
        <v>B</v>
      </c>
      <c r="AR120" s="120">
        <f>IF(AQ120=$AQ$16,'DATA GURU'!$C$30,0)</f>
        <v>1.75</v>
      </c>
      <c r="AS120" s="178" t="str">
        <f>'DATA SISWA'!AS117</f>
        <v>B</v>
      </c>
      <c r="AT120" s="121">
        <f>IF(AS120=$AS$16,'DATA GURU'!$C$30,0)</f>
        <v>1.75</v>
      </c>
      <c r="AU120" s="178" t="str">
        <f>'DATA SISWA'!AU117</f>
        <v>A</v>
      </c>
      <c r="AV120" s="120">
        <f>IF(AU120=$AU$16,'DATA GURU'!$C$30,0)</f>
        <v>0</v>
      </c>
      <c r="AW120" s="178" t="str">
        <f>'DATA SISWA'!AW117</f>
        <v>B</v>
      </c>
      <c r="AX120" s="121">
        <f>IF(AW120=$AW$16,'DATA GURU'!$C$30,0)</f>
        <v>1.75</v>
      </c>
      <c r="AY120" s="178" t="str">
        <f>'DATA SISWA'!AY117</f>
        <v>C</v>
      </c>
      <c r="AZ120" s="120">
        <f>IF(AY120=$AY$16,'DATA GURU'!$C$30,0)</f>
        <v>1.75</v>
      </c>
      <c r="BA120" s="178" t="str">
        <f>'DATA SISWA'!BA117</f>
        <v>C</v>
      </c>
      <c r="BB120" s="121">
        <f>IF(BA120=$BA$16,'DATA GURU'!$C$30,0)</f>
        <v>1.75</v>
      </c>
      <c r="BC120" s="178" t="str">
        <f>'DATA SISWA'!BC117</f>
        <v>B</v>
      </c>
      <c r="BD120" s="120">
        <f>IF(BC120=$BC$16,'DATA GURU'!$C$30,0)</f>
        <v>1.75</v>
      </c>
      <c r="BE120" s="178" t="str">
        <f>'DATA SISWA'!BE117</f>
        <v>C</v>
      </c>
      <c r="BF120" s="121">
        <f>IF(BE120=$BE$16,'DATA GURU'!$C$30,0)</f>
        <v>1.75</v>
      </c>
      <c r="BG120" s="178" t="str">
        <f>'DATA SISWA'!BG117</f>
        <v>D</v>
      </c>
      <c r="BH120" s="120">
        <f>IF(BG120=$BG$16,'DATA GURU'!$C$30,0)</f>
        <v>1.75</v>
      </c>
      <c r="BI120" s="178" t="str">
        <f>'DATA SISWA'!BI117</f>
        <v>B</v>
      </c>
      <c r="BJ120" s="121">
        <f>IF(BI120=$BI$16,'DATA GURU'!$C$30,0)</f>
        <v>0</v>
      </c>
      <c r="BK120" s="178" t="str">
        <f>'DATA SISWA'!BK117</f>
        <v>A</v>
      </c>
      <c r="BL120" s="120">
        <f>IF(BK120=$BK$16,'DATA GURU'!$C$30,0)</f>
        <v>0</v>
      </c>
      <c r="BM120" s="178" t="str">
        <f>'DATA SISWA'!BM117</f>
        <v>C</v>
      </c>
      <c r="BN120" s="121">
        <f>IF(BM120=$BM$16,'DATA GURU'!$C$30,0)</f>
        <v>1.75</v>
      </c>
      <c r="BO120" s="178" t="str">
        <f>'DATA SISWA'!BO117</f>
        <v>B</v>
      </c>
      <c r="BP120" s="120">
        <f>IF(BO120=$BO$16,'DATA GURU'!$C$30,0)</f>
        <v>1.75</v>
      </c>
      <c r="BQ120" s="178" t="str">
        <f>'DATA SISWA'!BQ117</f>
        <v>E</v>
      </c>
      <c r="BR120" s="121">
        <f>IF(BQ120=$BQ$16,'DATA GURU'!$C$30,0)</f>
        <v>1.75</v>
      </c>
      <c r="BS120" s="178" t="str">
        <f>'DATA SISWA'!BS117</f>
        <v>E</v>
      </c>
      <c r="BT120" s="120">
        <f>IF(BS120=$BS$16,'DATA GURU'!$C$30,0)</f>
        <v>1.75</v>
      </c>
      <c r="BU120" s="178" t="str">
        <f>'DATA SISWA'!BU117</f>
        <v>B</v>
      </c>
      <c r="BV120" s="121">
        <f>IF(BU120=$BU$16,'DATA GURU'!$C$30,0)</f>
        <v>1.75</v>
      </c>
      <c r="BW120" s="178" t="str">
        <f>'DATA SISWA'!BW117</f>
        <v>A</v>
      </c>
      <c r="BX120" s="120">
        <f>IF(BW120=$BW$16,'DATA GURU'!$C$30,0)</f>
        <v>0</v>
      </c>
      <c r="BY120" s="178" t="str">
        <f>'DATA SISWA'!BY117</f>
        <v>A</v>
      </c>
      <c r="BZ120" s="121">
        <f>IF(BY120=$BY$16,'DATA GURU'!$C$30,0)</f>
        <v>1.75</v>
      </c>
      <c r="CA120" s="178" t="str">
        <f>'DATA SISWA'!CA117</f>
        <v>C</v>
      </c>
      <c r="CB120" s="120">
        <f>IF(CA120=$CA$16,'DATA GURU'!$C$30,0)</f>
        <v>1.75</v>
      </c>
      <c r="CC120" s="178" t="str">
        <f>'DATA SISWA'!CC117</f>
        <v>B</v>
      </c>
      <c r="CD120" s="121">
        <f>IF(CC120=$CC$16,'DATA GURU'!$C$30,0)</f>
        <v>0</v>
      </c>
      <c r="CE120" s="178" t="str">
        <f>'DATA SISWA'!CE117</f>
        <v>B</v>
      </c>
      <c r="CF120" s="120">
        <f>IF(CE120=$CE$16,'DATA GURU'!$C$30,0)</f>
        <v>1.75</v>
      </c>
      <c r="CG120" s="178" t="str">
        <f>'DATA SISWA'!CG117</f>
        <v>C</v>
      </c>
      <c r="CH120" s="121">
        <f>IF(CG120=$CG$16,'DATA GURU'!$C$30,0)</f>
        <v>0</v>
      </c>
      <c r="CI120" s="52">
        <f>'DATA SISWA'!CI117</f>
        <v>3</v>
      </c>
      <c r="CJ120" s="52">
        <f>'DATA SISWA'!CJ117</f>
        <v>8</v>
      </c>
      <c r="CK120" s="52">
        <f>'DATA SISWA'!CK117</f>
        <v>3</v>
      </c>
      <c r="CL120" s="52">
        <f>'DATA SISWA'!CL117</f>
        <v>1</v>
      </c>
      <c r="CM120" s="52">
        <f>'DATA SISWA'!CM117</f>
        <v>6</v>
      </c>
      <c r="CN120" s="63">
        <f>'DATA SISWA'!CN117</f>
        <v>23</v>
      </c>
      <c r="CO120" s="63">
        <f>'DATA SISWA'!CO117</f>
        <v>17</v>
      </c>
      <c r="CP120" s="63">
        <f>'DATA SISWA'!CP117</f>
        <v>21</v>
      </c>
      <c r="CQ120" s="38">
        <f>'DATA SISWA'!CQ117</f>
        <v>61.25</v>
      </c>
      <c r="CR120" s="39">
        <f t="shared" si="20"/>
        <v>61.250000000000007</v>
      </c>
      <c r="CS120" s="161" t="str">
        <f t="shared" si="17"/>
        <v>v</v>
      </c>
      <c r="CT120" s="161" t="str">
        <f t="shared" si="18"/>
        <v>-</v>
      </c>
      <c r="CU120" s="162" t="str">
        <f t="shared" si="19"/>
        <v>Tuntas</v>
      </c>
      <c r="CX120" s="190"/>
      <c r="CY120" s="113"/>
      <c r="CZ120" s="190"/>
      <c r="DA120" s="190"/>
      <c r="DB120" s="190"/>
      <c r="DC120" s="190"/>
    </row>
    <row r="121" spans="1:107" x14ac:dyDescent="0.25">
      <c r="A121" s="53">
        <v>103</v>
      </c>
      <c r="B121" s="110" t="str">
        <f>'DATA SISWA'!C118</f>
        <v>06-</v>
      </c>
      <c r="C121" s="77" t="str">
        <f>'DATA SISWA'!D118</f>
        <v>005-</v>
      </c>
      <c r="D121" s="77">
        <f>'DATA SISWA'!E118</f>
        <v>0</v>
      </c>
      <c r="E121" s="111">
        <f>'DATA SISWA'!F118</f>
        <v>0</v>
      </c>
      <c r="F121" s="62" t="str">
        <f>'DATA SISWA'!B118</f>
        <v>SARIHAT</v>
      </c>
      <c r="G121" s="119" t="str">
        <f>'DATA SISWA'!G118</f>
        <v>A</v>
      </c>
      <c r="H121" s="120">
        <f>IF(G121=$G$16,'DATA GURU'!$C$30,0)</f>
        <v>1.75</v>
      </c>
      <c r="I121" s="119" t="str">
        <f>'DATA SISWA'!I118</f>
        <v>A</v>
      </c>
      <c r="J121" s="120">
        <f>IF(I121=$I$16,'DATA GURU'!$C$30,0)</f>
        <v>0</v>
      </c>
      <c r="K121" s="119" t="str">
        <f>'DATA SISWA'!K118</f>
        <v>C</v>
      </c>
      <c r="L121" s="120">
        <f>IF(K121=$K$16,'DATA GURU'!$C$30,0)</f>
        <v>1.75</v>
      </c>
      <c r="M121" s="119" t="str">
        <f>'DATA SISWA'!M118</f>
        <v>A</v>
      </c>
      <c r="N121" s="120">
        <f>IF(M121=$M$16,'DATA GURU'!$C$30,0)</f>
        <v>1.75</v>
      </c>
      <c r="O121" s="119" t="str">
        <f>'DATA SISWA'!O118</f>
        <v>A</v>
      </c>
      <c r="P121" s="120">
        <f>IF(O121=$O$16,'DATA GURU'!$C$30,0)</f>
        <v>0</v>
      </c>
      <c r="Q121" s="119" t="str">
        <f>'DATA SISWA'!Q118</f>
        <v>A</v>
      </c>
      <c r="R121" s="120">
        <f>IF(Q121=$Q$16,'DATA GURU'!$C$30,0)</f>
        <v>1.75</v>
      </c>
      <c r="S121" s="119" t="str">
        <f>'DATA SISWA'!S118</f>
        <v>E</v>
      </c>
      <c r="T121" s="120">
        <f>IF(S121=$S$16,'DATA GURU'!$C$30,0)</f>
        <v>0</v>
      </c>
      <c r="U121" s="119" t="str">
        <f>'DATA SISWA'!U118</f>
        <v>D</v>
      </c>
      <c r="V121" s="120">
        <f>IF(U121=$U$16,'DATA GURU'!$C$30,0)</f>
        <v>1.75</v>
      </c>
      <c r="W121" s="119" t="str">
        <f>'DATA SISWA'!W118</f>
        <v>D</v>
      </c>
      <c r="X121" s="120">
        <f>IF(W121=$W$16,'DATA GURU'!$C$30,0)</f>
        <v>0</v>
      </c>
      <c r="Y121" s="119" t="str">
        <f>'DATA SISWA'!Y118</f>
        <v>A</v>
      </c>
      <c r="Z121" s="120">
        <f>IF(Y121=$Y$16,'DATA GURU'!$C$30,0)</f>
        <v>0</v>
      </c>
      <c r="AA121" s="119" t="str">
        <f>'DATA SISWA'!AA118</f>
        <v>D</v>
      </c>
      <c r="AB121" s="120">
        <f>IF(AA121=$AA$16,'DATA GURU'!$C$30,0)</f>
        <v>0</v>
      </c>
      <c r="AC121" s="178" t="str">
        <f>'DATA SISWA'!AC118</f>
        <v>A</v>
      </c>
      <c r="AD121" s="121">
        <f>IF(AC121=$AC$16,'DATA GURU'!$C$30,0)</f>
        <v>1.75</v>
      </c>
      <c r="AE121" s="178" t="str">
        <f>'DATA SISWA'!AE118</f>
        <v>C</v>
      </c>
      <c r="AF121" s="120">
        <f>IF(AE121=$AE$16,'DATA GURU'!$C$30,0)</f>
        <v>0</v>
      </c>
      <c r="AG121" s="178" t="str">
        <f>'DATA SISWA'!AG118</f>
        <v>C</v>
      </c>
      <c r="AH121" s="121">
        <f>IF(AG121=$AG$16,'DATA GURU'!$C$30,0)</f>
        <v>0</v>
      </c>
      <c r="AI121" s="178" t="str">
        <f>'DATA SISWA'!AI118</f>
        <v>D</v>
      </c>
      <c r="AJ121" s="120">
        <f>IF(AI121=$AI$16,'DATA GURU'!$C$30,0)</f>
        <v>1.75</v>
      </c>
      <c r="AK121" s="178" t="str">
        <f>'DATA SISWA'!AK118</f>
        <v>A</v>
      </c>
      <c r="AL121" s="121">
        <f>IF(AK121=$AK$16,'DATA GURU'!$C$30,0)</f>
        <v>0</v>
      </c>
      <c r="AM121" s="178" t="str">
        <f>'DATA SISWA'!AM118</f>
        <v>B</v>
      </c>
      <c r="AN121" s="120">
        <f>IF(AM121=$AM$16,'DATA GURU'!$C$30,0)</f>
        <v>1.75</v>
      </c>
      <c r="AO121" s="178" t="str">
        <f>'DATA SISWA'!AO118</f>
        <v>E</v>
      </c>
      <c r="AP121" s="121">
        <f>IF(AO121=$AO$16,'DATA GURU'!$C$30,0)</f>
        <v>1.75</v>
      </c>
      <c r="AQ121" s="178" t="str">
        <f>'DATA SISWA'!AQ118</f>
        <v>B</v>
      </c>
      <c r="AR121" s="120">
        <f>IF(AQ121=$AQ$16,'DATA GURU'!$C$30,0)</f>
        <v>1.75</v>
      </c>
      <c r="AS121" s="178" t="str">
        <f>'DATA SISWA'!AS118</f>
        <v>D</v>
      </c>
      <c r="AT121" s="121">
        <f>IF(AS121=$AS$16,'DATA GURU'!$C$30,0)</f>
        <v>0</v>
      </c>
      <c r="AU121" s="178" t="str">
        <f>'DATA SISWA'!AU118</f>
        <v>A</v>
      </c>
      <c r="AV121" s="120">
        <f>IF(AU121=$AU$16,'DATA GURU'!$C$30,0)</f>
        <v>0</v>
      </c>
      <c r="AW121" s="178" t="str">
        <f>'DATA SISWA'!AW118</f>
        <v>B</v>
      </c>
      <c r="AX121" s="121">
        <f>IF(AW121=$AW$16,'DATA GURU'!$C$30,0)</f>
        <v>1.75</v>
      </c>
      <c r="AY121" s="178" t="str">
        <f>'DATA SISWA'!AY118</f>
        <v>C</v>
      </c>
      <c r="AZ121" s="120">
        <f>IF(AY121=$AY$16,'DATA GURU'!$C$30,0)</f>
        <v>1.75</v>
      </c>
      <c r="BA121" s="178" t="str">
        <f>'DATA SISWA'!BA118</f>
        <v>B</v>
      </c>
      <c r="BB121" s="121">
        <f>IF(BA121=$BA$16,'DATA GURU'!$C$30,0)</f>
        <v>0</v>
      </c>
      <c r="BC121" s="178" t="str">
        <f>'DATA SISWA'!BC118</f>
        <v>B</v>
      </c>
      <c r="BD121" s="120">
        <f>IF(BC121=$BC$16,'DATA GURU'!$C$30,0)</f>
        <v>1.75</v>
      </c>
      <c r="BE121" s="178" t="str">
        <f>'DATA SISWA'!BE118</f>
        <v>C</v>
      </c>
      <c r="BF121" s="121">
        <f>IF(BE121=$BE$16,'DATA GURU'!$C$30,0)</f>
        <v>1.75</v>
      </c>
      <c r="BG121" s="178" t="str">
        <f>'DATA SISWA'!BG118</f>
        <v>B</v>
      </c>
      <c r="BH121" s="120">
        <f>IF(BG121=$BG$16,'DATA GURU'!$C$30,0)</f>
        <v>0</v>
      </c>
      <c r="BI121" s="178" t="str">
        <f>'DATA SISWA'!BI118</f>
        <v>D</v>
      </c>
      <c r="BJ121" s="121">
        <f>IF(BI121=$BI$16,'DATA GURU'!$C$30,0)</f>
        <v>0</v>
      </c>
      <c r="BK121" s="178" t="str">
        <f>'DATA SISWA'!BK118</f>
        <v>D</v>
      </c>
      <c r="BL121" s="120">
        <f>IF(BK121=$BK$16,'DATA GURU'!$C$30,0)</f>
        <v>0</v>
      </c>
      <c r="BM121" s="178" t="str">
        <f>'DATA SISWA'!BM118</f>
        <v>B</v>
      </c>
      <c r="BN121" s="121">
        <f>IF(BM121=$BM$16,'DATA GURU'!$C$30,0)</f>
        <v>0</v>
      </c>
      <c r="BO121" s="178" t="str">
        <f>'DATA SISWA'!BO118</f>
        <v>B</v>
      </c>
      <c r="BP121" s="120">
        <f>IF(BO121=$BO$16,'DATA GURU'!$C$30,0)</f>
        <v>1.75</v>
      </c>
      <c r="BQ121" s="178" t="str">
        <f>'DATA SISWA'!BQ118</f>
        <v>E</v>
      </c>
      <c r="BR121" s="121">
        <f>IF(BQ121=$BQ$16,'DATA GURU'!$C$30,0)</f>
        <v>1.75</v>
      </c>
      <c r="BS121" s="178" t="str">
        <f>'DATA SISWA'!BS118</f>
        <v>C</v>
      </c>
      <c r="BT121" s="120">
        <f>IF(BS121=$BS$16,'DATA GURU'!$C$30,0)</f>
        <v>0</v>
      </c>
      <c r="BU121" s="178" t="str">
        <f>'DATA SISWA'!BU118</f>
        <v>C</v>
      </c>
      <c r="BV121" s="121">
        <f>IF(BU121=$BU$16,'DATA GURU'!$C$30,0)</f>
        <v>0</v>
      </c>
      <c r="BW121" s="178" t="str">
        <f>'DATA SISWA'!BW118</f>
        <v>E</v>
      </c>
      <c r="BX121" s="120">
        <f>IF(BW121=$BW$16,'DATA GURU'!$C$30,0)</f>
        <v>0</v>
      </c>
      <c r="BY121" s="178" t="str">
        <f>'DATA SISWA'!BY118</f>
        <v>E</v>
      </c>
      <c r="BZ121" s="121">
        <f>IF(BY121=$BY$16,'DATA GURU'!$C$30,0)</f>
        <v>0</v>
      </c>
      <c r="CA121" s="178" t="str">
        <f>'DATA SISWA'!CA118</f>
        <v>C</v>
      </c>
      <c r="CB121" s="120">
        <f>IF(CA121=$CA$16,'DATA GURU'!$C$30,0)</f>
        <v>1.75</v>
      </c>
      <c r="CC121" s="178" t="str">
        <f>'DATA SISWA'!CC118</f>
        <v>C</v>
      </c>
      <c r="CD121" s="121">
        <f>IF(CC121=$CC$16,'DATA GURU'!$C$30,0)</f>
        <v>0</v>
      </c>
      <c r="CE121" s="178" t="str">
        <f>'DATA SISWA'!CE118</f>
        <v>C</v>
      </c>
      <c r="CF121" s="120">
        <f>IF(CE121=$CE$16,'DATA GURU'!$C$30,0)</f>
        <v>0</v>
      </c>
      <c r="CG121" s="178" t="str">
        <f>'DATA SISWA'!CG118</f>
        <v>C</v>
      </c>
      <c r="CH121" s="121">
        <f>IF(CG121=$CG$16,'DATA GURU'!$C$30,0)</f>
        <v>0</v>
      </c>
      <c r="CI121" s="52">
        <f>'DATA SISWA'!CI118</f>
        <v>4</v>
      </c>
      <c r="CJ121" s="52">
        <f>'DATA SISWA'!CJ118</f>
        <v>5</v>
      </c>
      <c r="CK121" s="52">
        <f>'DATA SISWA'!CK118</f>
        <v>3</v>
      </c>
      <c r="CL121" s="52">
        <f>'DATA SISWA'!CL118</f>
        <v>0</v>
      </c>
      <c r="CM121" s="52">
        <f>'DATA SISWA'!CM118</f>
        <v>3</v>
      </c>
      <c r="CN121" s="63">
        <f>'DATA SISWA'!CN118</f>
        <v>17</v>
      </c>
      <c r="CO121" s="63">
        <f>'DATA SISWA'!CO118</f>
        <v>23</v>
      </c>
      <c r="CP121" s="63">
        <f>'DATA SISWA'!CP118</f>
        <v>15</v>
      </c>
      <c r="CQ121" s="38">
        <f>'DATA SISWA'!CQ118</f>
        <v>44.75</v>
      </c>
      <c r="CR121" s="39">
        <f t="shared" si="20"/>
        <v>44.75</v>
      </c>
      <c r="CS121" s="161" t="str">
        <f t="shared" si="17"/>
        <v>-</v>
      </c>
      <c r="CT121" s="161" t="str">
        <f t="shared" si="18"/>
        <v>v</v>
      </c>
      <c r="CU121" s="162" t="str">
        <f t="shared" si="19"/>
        <v>Remedial</v>
      </c>
      <c r="CX121" s="190"/>
      <c r="CY121" s="113"/>
      <c r="CZ121" s="190"/>
      <c r="DA121" s="190"/>
      <c r="DB121" s="190"/>
      <c r="DC121" s="190"/>
    </row>
    <row r="122" spans="1:107" x14ac:dyDescent="0.25">
      <c r="A122" s="54">
        <v>104</v>
      </c>
      <c r="B122" s="110" t="str">
        <f>'DATA SISWA'!C119</f>
        <v>06-</v>
      </c>
      <c r="C122" s="77" t="str">
        <f>'DATA SISWA'!D119</f>
        <v>005-</v>
      </c>
      <c r="D122" s="77">
        <f>'DATA SISWA'!E119</f>
        <v>0</v>
      </c>
      <c r="E122" s="111">
        <f>'DATA SISWA'!F119</f>
        <v>0</v>
      </c>
      <c r="F122" s="62" t="str">
        <f>'DATA SISWA'!B119</f>
        <v>SARIPUDIN</v>
      </c>
      <c r="G122" s="119" t="str">
        <f>'DATA SISWA'!G119</f>
        <v>A</v>
      </c>
      <c r="H122" s="120">
        <f>IF(G122=$G$16,'DATA GURU'!$C$30,0)</f>
        <v>1.75</v>
      </c>
      <c r="I122" s="119" t="str">
        <f>'DATA SISWA'!I119</f>
        <v>A</v>
      </c>
      <c r="J122" s="120">
        <f>IF(I122=$I$16,'DATA GURU'!$C$30,0)</f>
        <v>0</v>
      </c>
      <c r="K122" s="119" t="str">
        <f>'DATA SISWA'!K119</f>
        <v>E</v>
      </c>
      <c r="L122" s="120">
        <f>IF(K122=$K$16,'DATA GURU'!$C$30,0)</f>
        <v>0</v>
      </c>
      <c r="M122" s="119" t="str">
        <f>'DATA SISWA'!M119</f>
        <v>A</v>
      </c>
      <c r="N122" s="120">
        <f>IF(M122=$M$16,'DATA GURU'!$C$30,0)</f>
        <v>1.75</v>
      </c>
      <c r="O122" s="119" t="str">
        <f>'DATA SISWA'!O119</f>
        <v>C</v>
      </c>
      <c r="P122" s="120">
        <f>IF(O122=$O$16,'DATA GURU'!$C$30,0)</f>
        <v>0</v>
      </c>
      <c r="Q122" s="119" t="str">
        <f>'DATA SISWA'!Q119</f>
        <v>A</v>
      </c>
      <c r="R122" s="120">
        <f>IF(Q122=$Q$16,'DATA GURU'!$C$30,0)</f>
        <v>1.75</v>
      </c>
      <c r="S122" s="119" t="str">
        <f>'DATA SISWA'!S119</f>
        <v>B</v>
      </c>
      <c r="T122" s="120">
        <f>IF(S122=$S$16,'DATA GURU'!$C$30,0)</f>
        <v>0</v>
      </c>
      <c r="U122" s="119" t="str">
        <f>'DATA SISWA'!U119</f>
        <v>D</v>
      </c>
      <c r="V122" s="120">
        <f>IF(U122=$U$16,'DATA GURU'!$C$30,0)</f>
        <v>1.75</v>
      </c>
      <c r="W122" s="119" t="str">
        <f>'DATA SISWA'!W119</f>
        <v>E</v>
      </c>
      <c r="X122" s="120">
        <f>IF(W122=$W$16,'DATA GURU'!$C$30,0)</f>
        <v>1.75</v>
      </c>
      <c r="Y122" s="119" t="str">
        <f>'DATA SISWA'!Y119</f>
        <v>C</v>
      </c>
      <c r="Z122" s="120">
        <f>IF(Y122=$Y$16,'DATA GURU'!$C$30,0)</f>
        <v>1.75</v>
      </c>
      <c r="AA122" s="119" t="str">
        <f>'DATA SISWA'!AA119</f>
        <v>E</v>
      </c>
      <c r="AB122" s="120">
        <f>IF(AA122=$AA$16,'DATA GURU'!$C$30,0)</f>
        <v>1.75</v>
      </c>
      <c r="AC122" s="178" t="str">
        <f>'DATA SISWA'!AC119</f>
        <v>A</v>
      </c>
      <c r="AD122" s="121">
        <f>IF(AC122=$AC$16,'DATA GURU'!$C$30,0)</f>
        <v>1.75</v>
      </c>
      <c r="AE122" s="178" t="str">
        <f>'DATA SISWA'!AE119</f>
        <v>A</v>
      </c>
      <c r="AF122" s="120">
        <f>IF(AE122=$AE$16,'DATA GURU'!$C$30,0)</f>
        <v>0</v>
      </c>
      <c r="AG122" s="178" t="str">
        <f>'DATA SISWA'!AG119</f>
        <v>A</v>
      </c>
      <c r="AH122" s="121">
        <f>IF(AG122=$AG$16,'DATA GURU'!$C$30,0)</f>
        <v>1.75</v>
      </c>
      <c r="AI122" s="178" t="str">
        <f>'DATA SISWA'!AI119</f>
        <v>D</v>
      </c>
      <c r="AJ122" s="120">
        <f>IF(AI122=$AI$16,'DATA GURU'!$C$30,0)</f>
        <v>1.75</v>
      </c>
      <c r="AK122" s="178" t="str">
        <f>'DATA SISWA'!AK119</f>
        <v>C</v>
      </c>
      <c r="AL122" s="121">
        <f>IF(AK122=$AK$16,'DATA GURU'!$C$30,0)</f>
        <v>1.75</v>
      </c>
      <c r="AM122" s="178" t="str">
        <f>'DATA SISWA'!AM119</f>
        <v>E</v>
      </c>
      <c r="AN122" s="120">
        <f>IF(AM122=$AM$16,'DATA GURU'!$C$30,0)</f>
        <v>0</v>
      </c>
      <c r="AO122" s="178" t="str">
        <f>'DATA SISWA'!AO119</f>
        <v>B</v>
      </c>
      <c r="AP122" s="121">
        <f>IF(AO122=$AO$16,'DATA GURU'!$C$30,0)</f>
        <v>0</v>
      </c>
      <c r="AQ122" s="178" t="str">
        <f>'DATA SISWA'!AQ119</f>
        <v>B</v>
      </c>
      <c r="AR122" s="120">
        <f>IF(AQ122=$AQ$16,'DATA GURU'!$C$30,0)</f>
        <v>1.75</v>
      </c>
      <c r="AS122" s="178" t="str">
        <f>'DATA SISWA'!AS119</f>
        <v>D</v>
      </c>
      <c r="AT122" s="121">
        <f>IF(AS122=$AS$16,'DATA GURU'!$C$30,0)</f>
        <v>0</v>
      </c>
      <c r="AU122" s="178" t="str">
        <f>'DATA SISWA'!AU119</f>
        <v>A</v>
      </c>
      <c r="AV122" s="120">
        <f>IF(AU122=$AU$16,'DATA GURU'!$C$30,0)</f>
        <v>0</v>
      </c>
      <c r="AW122" s="178" t="str">
        <f>'DATA SISWA'!AW119</f>
        <v>B</v>
      </c>
      <c r="AX122" s="121">
        <f>IF(AW122=$AW$16,'DATA GURU'!$C$30,0)</f>
        <v>1.75</v>
      </c>
      <c r="AY122" s="178" t="str">
        <f>'DATA SISWA'!AY119</f>
        <v>C</v>
      </c>
      <c r="AZ122" s="120">
        <f>IF(AY122=$AY$16,'DATA GURU'!$C$30,0)</f>
        <v>1.75</v>
      </c>
      <c r="BA122" s="178" t="str">
        <f>'DATA SISWA'!BA119</f>
        <v>D</v>
      </c>
      <c r="BB122" s="121">
        <f>IF(BA122=$BA$16,'DATA GURU'!$C$30,0)</f>
        <v>0</v>
      </c>
      <c r="BC122" s="178" t="str">
        <f>'DATA SISWA'!BC119</f>
        <v>B</v>
      </c>
      <c r="BD122" s="120">
        <f>IF(BC122=$BC$16,'DATA GURU'!$C$30,0)</f>
        <v>1.75</v>
      </c>
      <c r="BE122" s="178" t="str">
        <f>'DATA SISWA'!BE119</f>
        <v>C</v>
      </c>
      <c r="BF122" s="121">
        <f>IF(BE122=$BE$16,'DATA GURU'!$C$30,0)</f>
        <v>1.75</v>
      </c>
      <c r="BG122" s="178" t="str">
        <f>'DATA SISWA'!BG119</f>
        <v>D</v>
      </c>
      <c r="BH122" s="120">
        <f>IF(BG122=$BG$16,'DATA GURU'!$C$30,0)</f>
        <v>1.75</v>
      </c>
      <c r="BI122" s="178" t="str">
        <f>'DATA SISWA'!BI119</f>
        <v>C</v>
      </c>
      <c r="BJ122" s="121">
        <f>IF(BI122=$BI$16,'DATA GURU'!$C$30,0)</f>
        <v>0</v>
      </c>
      <c r="BK122" s="178" t="str">
        <f>'DATA SISWA'!BK119</f>
        <v>B</v>
      </c>
      <c r="BL122" s="120">
        <f>IF(BK122=$BK$16,'DATA GURU'!$C$30,0)</f>
        <v>0</v>
      </c>
      <c r="BM122" s="178" t="str">
        <f>'DATA SISWA'!BM119</f>
        <v>B</v>
      </c>
      <c r="BN122" s="121">
        <f>IF(BM122=$BM$16,'DATA GURU'!$C$30,0)</f>
        <v>0</v>
      </c>
      <c r="BO122" s="178" t="str">
        <f>'DATA SISWA'!BO119</f>
        <v>A</v>
      </c>
      <c r="BP122" s="120">
        <f>IF(BO122=$BO$16,'DATA GURU'!$C$30,0)</f>
        <v>0</v>
      </c>
      <c r="BQ122" s="178" t="str">
        <f>'DATA SISWA'!BQ119</f>
        <v>E</v>
      </c>
      <c r="BR122" s="121">
        <f>IF(BQ122=$BQ$16,'DATA GURU'!$C$30,0)</f>
        <v>1.75</v>
      </c>
      <c r="BS122" s="178" t="str">
        <f>'DATA SISWA'!BS119</f>
        <v>E</v>
      </c>
      <c r="BT122" s="120">
        <f>IF(BS122=$BS$16,'DATA GURU'!$C$30,0)</f>
        <v>1.75</v>
      </c>
      <c r="BU122" s="178" t="str">
        <f>'DATA SISWA'!BU119</f>
        <v>D</v>
      </c>
      <c r="BV122" s="121">
        <f>IF(BU122=$BU$16,'DATA GURU'!$C$30,0)</f>
        <v>0</v>
      </c>
      <c r="BW122" s="178" t="str">
        <f>'DATA SISWA'!BW119</f>
        <v>A</v>
      </c>
      <c r="BX122" s="120">
        <f>IF(BW122=$BW$16,'DATA GURU'!$C$30,0)</f>
        <v>0</v>
      </c>
      <c r="BY122" s="178" t="str">
        <f>'DATA SISWA'!BY119</f>
        <v>E</v>
      </c>
      <c r="BZ122" s="121">
        <f>IF(BY122=$BY$16,'DATA GURU'!$C$30,0)</f>
        <v>0</v>
      </c>
      <c r="CA122" s="178" t="str">
        <f>'DATA SISWA'!CA119</f>
        <v>B</v>
      </c>
      <c r="CB122" s="120">
        <f>IF(CA122=$CA$16,'DATA GURU'!$C$30,0)</f>
        <v>0</v>
      </c>
      <c r="CC122" s="178" t="str">
        <f>'DATA SISWA'!CC119</f>
        <v>C</v>
      </c>
      <c r="CD122" s="121">
        <f>IF(CC122=$CC$16,'DATA GURU'!$C$30,0)</f>
        <v>0</v>
      </c>
      <c r="CE122" s="178" t="str">
        <f>'DATA SISWA'!CE119</f>
        <v>A</v>
      </c>
      <c r="CF122" s="120">
        <f>IF(CE122=$CE$16,'DATA GURU'!$C$30,0)</f>
        <v>0</v>
      </c>
      <c r="CG122" s="178" t="str">
        <f>'DATA SISWA'!CG119</f>
        <v>A</v>
      </c>
      <c r="CH122" s="121">
        <f>IF(CG122=$CG$16,'DATA GURU'!$C$30,0)</f>
        <v>0</v>
      </c>
      <c r="CI122" s="52">
        <f>'DATA SISWA'!CI119</f>
        <v>2</v>
      </c>
      <c r="CJ122" s="52">
        <f>'DATA SISWA'!CJ119</f>
        <v>8</v>
      </c>
      <c r="CK122" s="52">
        <f>'DATA SISWA'!CK119</f>
        <v>1</v>
      </c>
      <c r="CL122" s="52">
        <f>'DATA SISWA'!CL119</f>
        <v>0</v>
      </c>
      <c r="CM122" s="52">
        <f>'DATA SISWA'!CM119</f>
        <v>4</v>
      </c>
      <c r="CN122" s="63">
        <f>'DATA SISWA'!CN119</f>
        <v>19</v>
      </c>
      <c r="CO122" s="63">
        <f>'DATA SISWA'!CO119</f>
        <v>21</v>
      </c>
      <c r="CP122" s="63">
        <f>'DATA SISWA'!CP119</f>
        <v>15</v>
      </c>
      <c r="CQ122" s="38">
        <f>'DATA SISWA'!CQ119</f>
        <v>48.25</v>
      </c>
      <c r="CR122" s="39">
        <f t="shared" ref="CR122:CR127" si="21">(CQ122/$V$133)*100</f>
        <v>48.25</v>
      </c>
      <c r="CS122" s="161" t="str">
        <f t="shared" ref="CS122:CS128" si="22">IF(CR122&lt;$P$8,"-",IF(CR122&gt;=$P$8,"v"))</f>
        <v>-</v>
      </c>
      <c r="CT122" s="161" t="str">
        <f t="shared" ref="CT122:CT128" si="23">IF(CR122&lt;$P$8,"v",IF(CR122&gt;=$P$8,"-"))</f>
        <v>v</v>
      </c>
      <c r="CU122" s="162" t="str">
        <f t="shared" ref="CU122:CU128" si="24">IF(CR122&gt;=$P$8+20,"Pengayaan",IF(CR122&gt;=$P$8,"Tuntas",IF(CR122&lt;$P$8,"Remedial")))</f>
        <v>Remedial</v>
      </c>
      <c r="CX122" s="190"/>
      <c r="CY122" s="113"/>
      <c r="CZ122" s="190"/>
      <c r="DA122" s="190"/>
      <c r="DB122" s="190"/>
      <c r="DC122" s="190"/>
    </row>
    <row r="123" spans="1:107" x14ac:dyDescent="0.25">
      <c r="A123" s="53">
        <v>105</v>
      </c>
      <c r="B123" s="110" t="str">
        <f>'DATA SISWA'!C120</f>
        <v>06-</v>
      </c>
      <c r="C123" s="77" t="str">
        <f>'DATA SISWA'!D120</f>
        <v>005-</v>
      </c>
      <c r="D123" s="77">
        <f>'DATA SISWA'!E120</f>
        <v>0</v>
      </c>
      <c r="E123" s="111">
        <f>'DATA SISWA'!F120</f>
        <v>0</v>
      </c>
      <c r="F123" s="62" t="str">
        <f>'DATA SISWA'!B120</f>
        <v>SITI NURSADEA</v>
      </c>
      <c r="G123" s="119" t="str">
        <f>'DATA SISWA'!G120</f>
        <v>B</v>
      </c>
      <c r="H123" s="120">
        <f>IF(G123=$G$16,'DATA GURU'!$C$30,0)</f>
        <v>0</v>
      </c>
      <c r="I123" s="119" t="str">
        <f>'DATA SISWA'!I120</f>
        <v>B</v>
      </c>
      <c r="J123" s="120">
        <f>IF(I123=$I$16,'DATA GURU'!$C$30,0)</f>
        <v>0</v>
      </c>
      <c r="K123" s="119" t="str">
        <f>'DATA SISWA'!K120</f>
        <v>D</v>
      </c>
      <c r="L123" s="120">
        <f>IF(K123=$K$16,'DATA GURU'!$C$30,0)</f>
        <v>0</v>
      </c>
      <c r="M123" s="119" t="str">
        <f>'DATA SISWA'!M120</f>
        <v>E</v>
      </c>
      <c r="N123" s="120">
        <f>IF(M123=$M$16,'DATA GURU'!$C$30,0)</f>
        <v>0</v>
      </c>
      <c r="O123" s="119" t="str">
        <f>'DATA SISWA'!O120</f>
        <v>E</v>
      </c>
      <c r="P123" s="120">
        <f>IF(O123=$O$16,'DATA GURU'!$C$30,0)</f>
        <v>0</v>
      </c>
      <c r="Q123" s="119" t="str">
        <f>'DATA SISWA'!Q120</f>
        <v>B</v>
      </c>
      <c r="R123" s="120">
        <f>IF(Q123=$Q$16,'DATA GURU'!$C$30,0)</f>
        <v>0</v>
      </c>
      <c r="S123" s="119" t="str">
        <f>'DATA SISWA'!S120</f>
        <v>D</v>
      </c>
      <c r="T123" s="120">
        <f>IF(S123=$S$16,'DATA GURU'!$C$30,0)</f>
        <v>1.75</v>
      </c>
      <c r="U123" s="119" t="str">
        <f>'DATA SISWA'!U120</f>
        <v>A</v>
      </c>
      <c r="V123" s="120">
        <f>IF(U123=$U$16,'DATA GURU'!$C$30,0)</f>
        <v>0</v>
      </c>
      <c r="W123" s="119" t="str">
        <f>'DATA SISWA'!W120</f>
        <v>D</v>
      </c>
      <c r="X123" s="120">
        <f>IF(W123=$W$16,'DATA GURU'!$C$30,0)</f>
        <v>0</v>
      </c>
      <c r="Y123" s="119" t="str">
        <f>'DATA SISWA'!Y120</f>
        <v>C</v>
      </c>
      <c r="Z123" s="120">
        <f>IF(Y123=$Y$16,'DATA GURU'!$C$30,0)</f>
        <v>1.75</v>
      </c>
      <c r="AA123" s="119" t="str">
        <f>'DATA SISWA'!AA120</f>
        <v>E</v>
      </c>
      <c r="AB123" s="120">
        <f>IF(AA123=$AA$16,'DATA GURU'!$C$30,0)</f>
        <v>1.75</v>
      </c>
      <c r="AC123" s="178" t="str">
        <f>'DATA SISWA'!AC120</f>
        <v>A</v>
      </c>
      <c r="AD123" s="121">
        <f>IF(AC123=$AC$16,'DATA GURU'!$C$30,0)</f>
        <v>1.75</v>
      </c>
      <c r="AE123" s="178" t="str">
        <f>'DATA SISWA'!AE120</f>
        <v>A</v>
      </c>
      <c r="AF123" s="120">
        <f>IF(AE123=$AE$16,'DATA GURU'!$C$30,0)</f>
        <v>0</v>
      </c>
      <c r="AG123" s="178" t="str">
        <f>'DATA SISWA'!AG120</f>
        <v>A</v>
      </c>
      <c r="AH123" s="121">
        <f>IF(AG123=$AG$16,'DATA GURU'!$C$30,0)</f>
        <v>1.75</v>
      </c>
      <c r="AI123" s="178" t="str">
        <f>'DATA SISWA'!AI120</f>
        <v>D</v>
      </c>
      <c r="AJ123" s="120">
        <f>IF(AI123=$AI$16,'DATA GURU'!$C$30,0)</f>
        <v>1.75</v>
      </c>
      <c r="AK123" s="178" t="str">
        <f>'DATA SISWA'!AK120</f>
        <v>B</v>
      </c>
      <c r="AL123" s="121">
        <f>IF(AK123=$AK$16,'DATA GURU'!$C$30,0)</f>
        <v>0</v>
      </c>
      <c r="AM123" s="178" t="str">
        <f>'DATA SISWA'!AM120</f>
        <v>C</v>
      </c>
      <c r="AN123" s="120">
        <f>IF(AM123=$AM$16,'DATA GURU'!$C$30,0)</f>
        <v>0</v>
      </c>
      <c r="AO123" s="178" t="str">
        <f>'DATA SISWA'!AO120</f>
        <v>A</v>
      </c>
      <c r="AP123" s="121">
        <f>IF(AO123=$AO$16,'DATA GURU'!$C$30,0)</f>
        <v>0</v>
      </c>
      <c r="AQ123" s="178" t="str">
        <f>'DATA SISWA'!AQ120</f>
        <v>B</v>
      </c>
      <c r="AR123" s="120">
        <f>IF(AQ123=$AQ$16,'DATA GURU'!$C$30,0)</f>
        <v>1.75</v>
      </c>
      <c r="AS123" s="178" t="str">
        <f>'DATA SISWA'!AS120</f>
        <v>D</v>
      </c>
      <c r="AT123" s="121">
        <f>IF(AS123=$AS$16,'DATA GURU'!$C$30,0)</f>
        <v>0</v>
      </c>
      <c r="AU123" s="178" t="str">
        <f>'DATA SISWA'!AU120</f>
        <v>A</v>
      </c>
      <c r="AV123" s="120">
        <f>IF(AU123=$AU$16,'DATA GURU'!$C$30,0)</f>
        <v>0</v>
      </c>
      <c r="AW123" s="178" t="str">
        <f>'DATA SISWA'!AW120</f>
        <v>B</v>
      </c>
      <c r="AX123" s="121">
        <f>IF(AW123=$AW$16,'DATA GURU'!$C$30,0)</f>
        <v>1.75</v>
      </c>
      <c r="AY123" s="178" t="str">
        <f>'DATA SISWA'!AY120</f>
        <v>C</v>
      </c>
      <c r="AZ123" s="120">
        <f>IF(AY123=$AY$16,'DATA GURU'!$C$30,0)</f>
        <v>1.75</v>
      </c>
      <c r="BA123" s="178" t="str">
        <f>'DATA SISWA'!BA120</f>
        <v>C</v>
      </c>
      <c r="BB123" s="121">
        <f>IF(BA123=$BA$16,'DATA GURU'!$C$30,0)</f>
        <v>1.75</v>
      </c>
      <c r="BC123" s="178" t="str">
        <f>'DATA SISWA'!BC120</f>
        <v>B</v>
      </c>
      <c r="BD123" s="120">
        <f>IF(BC123=$BC$16,'DATA GURU'!$C$30,0)</f>
        <v>1.75</v>
      </c>
      <c r="BE123" s="178" t="str">
        <f>'DATA SISWA'!BE120</f>
        <v>D</v>
      </c>
      <c r="BF123" s="121">
        <f>IF(BE123=$BE$16,'DATA GURU'!$C$30,0)</f>
        <v>0</v>
      </c>
      <c r="BG123" s="178" t="str">
        <f>'DATA SISWA'!BG120</f>
        <v>D</v>
      </c>
      <c r="BH123" s="120">
        <f>IF(BG123=$BG$16,'DATA GURU'!$C$30,0)</f>
        <v>1.75</v>
      </c>
      <c r="BI123" s="178" t="str">
        <f>'DATA SISWA'!BI120</f>
        <v>D</v>
      </c>
      <c r="BJ123" s="121">
        <f>IF(BI123=$BI$16,'DATA GURU'!$C$30,0)</f>
        <v>0</v>
      </c>
      <c r="BK123" s="178" t="str">
        <f>'DATA SISWA'!BK120</f>
        <v>A</v>
      </c>
      <c r="BL123" s="120">
        <f>IF(BK123=$BK$16,'DATA GURU'!$C$30,0)</f>
        <v>0</v>
      </c>
      <c r="BM123" s="178" t="str">
        <f>'DATA SISWA'!BM120</f>
        <v>B</v>
      </c>
      <c r="BN123" s="121">
        <f>IF(BM123=$BM$16,'DATA GURU'!$C$30,0)</f>
        <v>0</v>
      </c>
      <c r="BO123" s="178" t="str">
        <f>'DATA SISWA'!BO120</f>
        <v>E</v>
      </c>
      <c r="BP123" s="120">
        <f>IF(BO123=$BO$16,'DATA GURU'!$C$30,0)</f>
        <v>0</v>
      </c>
      <c r="BQ123" s="178" t="str">
        <f>'DATA SISWA'!BQ120</f>
        <v>E</v>
      </c>
      <c r="BR123" s="121">
        <f>IF(BQ123=$BQ$16,'DATA GURU'!$C$30,0)</f>
        <v>1.75</v>
      </c>
      <c r="BS123" s="178" t="str">
        <f>'DATA SISWA'!BS120</f>
        <v>E</v>
      </c>
      <c r="BT123" s="120">
        <f>IF(BS123=$BS$16,'DATA GURU'!$C$30,0)</f>
        <v>1.75</v>
      </c>
      <c r="BU123" s="178" t="str">
        <f>'DATA SISWA'!BU120</f>
        <v>C</v>
      </c>
      <c r="BV123" s="121">
        <f>IF(BU123=$BU$16,'DATA GURU'!$C$30,0)</f>
        <v>0</v>
      </c>
      <c r="BW123" s="178" t="str">
        <f>'DATA SISWA'!BW120</f>
        <v>A</v>
      </c>
      <c r="BX123" s="120">
        <f>IF(BW123=$BW$16,'DATA GURU'!$C$30,0)</f>
        <v>0</v>
      </c>
      <c r="BY123" s="178" t="str">
        <f>'DATA SISWA'!BY120</f>
        <v>A</v>
      </c>
      <c r="BZ123" s="121">
        <f>IF(BY123=$BY$16,'DATA GURU'!$C$30,0)</f>
        <v>1.75</v>
      </c>
      <c r="CA123" s="178" t="str">
        <f>'DATA SISWA'!CA120</f>
        <v>C</v>
      </c>
      <c r="CB123" s="120">
        <f>IF(CA123=$CA$16,'DATA GURU'!$C$30,0)</f>
        <v>1.75</v>
      </c>
      <c r="CC123" s="178" t="str">
        <f>'DATA SISWA'!CC120</f>
        <v>C</v>
      </c>
      <c r="CD123" s="121">
        <f>IF(CC123=$CC$16,'DATA GURU'!$C$30,0)</f>
        <v>0</v>
      </c>
      <c r="CE123" s="178" t="str">
        <f>'DATA SISWA'!CE120</f>
        <v>B</v>
      </c>
      <c r="CF123" s="120">
        <f>IF(CE123=$CE$16,'DATA GURU'!$C$30,0)</f>
        <v>1.75</v>
      </c>
      <c r="CG123" s="178" t="str">
        <f>'DATA SISWA'!CG120</f>
        <v>D</v>
      </c>
      <c r="CH123" s="121">
        <f>IF(CG123=$CG$16,'DATA GURU'!$C$30,0)</f>
        <v>0</v>
      </c>
      <c r="CI123" s="52">
        <f>'DATA SISWA'!CI120</f>
        <v>4</v>
      </c>
      <c r="CJ123" s="52">
        <f>'DATA SISWA'!CJ120</f>
        <v>0</v>
      </c>
      <c r="CK123" s="52">
        <f>'DATA SISWA'!CK120</f>
        <v>0</v>
      </c>
      <c r="CL123" s="52">
        <f>'DATA SISWA'!CL120</f>
        <v>0</v>
      </c>
      <c r="CM123" s="52">
        <f>'DATA SISWA'!CM120</f>
        <v>3</v>
      </c>
      <c r="CN123" s="63">
        <f>'DATA SISWA'!CN120</f>
        <v>17</v>
      </c>
      <c r="CO123" s="63">
        <f>'DATA SISWA'!CO120</f>
        <v>23</v>
      </c>
      <c r="CP123" s="63">
        <f>'DATA SISWA'!CP120</f>
        <v>7</v>
      </c>
      <c r="CQ123" s="38">
        <f>'DATA SISWA'!CQ120</f>
        <v>36.75</v>
      </c>
      <c r="CR123" s="39">
        <f t="shared" si="21"/>
        <v>36.75</v>
      </c>
      <c r="CS123" s="161" t="str">
        <f t="shared" si="22"/>
        <v>-</v>
      </c>
      <c r="CT123" s="161" t="str">
        <f t="shared" si="23"/>
        <v>v</v>
      </c>
      <c r="CU123" s="162" t="str">
        <f t="shared" si="24"/>
        <v>Remedial</v>
      </c>
      <c r="CX123" s="190"/>
      <c r="CY123" s="113"/>
      <c r="CZ123" s="190"/>
      <c r="DA123" s="190"/>
      <c r="DB123" s="190"/>
      <c r="DC123" s="190"/>
    </row>
    <row r="124" spans="1:107" x14ac:dyDescent="0.25">
      <c r="A124" s="54">
        <v>106</v>
      </c>
      <c r="B124" s="110" t="str">
        <f>'DATA SISWA'!C121</f>
        <v>06-</v>
      </c>
      <c r="C124" s="77" t="str">
        <f>'DATA SISWA'!D121</f>
        <v>005-</v>
      </c>
      <c r="D124" s="77">
        <f>'DATA SISWA'!E121</f>
        <v>0</v>
      </c>
      <c r="E124" s="111">
        <f>'DATA SISWA'!F121</f>
        <v>0</v>
      </c>
      <c r="F124" s="62" t="str">
        <f>'DATA SISWA'!B121</f>
        <v>WAHIDAH</v>
      </c>
      <c r="G124" s="119" t="str">
        <f>'DATA SISWA'!G121</f>
        <v>A</v>
      </c>
      <c r="H124" s="120">
        <f>IF(G124=$G$16,'DATA GURU'!$C$30,0)</f>
        <v>1.75</v>
      </c>
      <c r="I124" s="119" t="str">
        <f>'DATA SISWA'!I121</f>
        <v>A</v>
      </c>
      <c r="J124" s="120">
        <f>IF(I124=$I$16,'DATA GURU'!$C$30,0)</f>
        <v>0</v>
      </c>
      <c r="K124" s="119" t="str">
        <f>'DATA SISWA'!K121</f>
        <v>E</v>
      </c>
      <c r="L124" s="120">
        <f>IF(K124=$K$16,'DATA GURU'!$C$30,0)</f>
        <v>0</v>
      </c>
      <c r="M124" s="119" t="str">
        <f>'DATA SISWA'!M121</f>
        <v>A</v>
      </c>
      <c r="N124" s="120">
        <f>IF(M124=$M$16,'DATA GURU'!$C$30,0)</f>
        <v>1.75</v>
      </c>
      <c r="O124" s="119" t="str">
        <f>'DATA SISWA'!O121</f>
        <v>C</v>
      </c>
      <c r="P124" s="120">
        <f>IF(O124=$O$16,'DATA GURU'!$C$30,0)</f>
        <v>0</v>
      </c>
      <c r="Q124" s="119" t="str">
        <f>'DATA SISWA'!Q121</f>
        <v>B</v>
      </c>
      <c r="R124" s="120">
        <f>IF(Q124=$Q$16,'DATA GURU'!$C$30,0)</f>
        <v>0</v>
      </c>
      <c r="S124" s="119" t="str">
        <f>'DATA SISWA'!S121</f>
        <v>B</v>
      </c>
      <c r="T124" s="120">
        <f>IF(S124=$S$16,'DATA GURU'!$C$30,0)</f>
        <v>0</v>
      </c>
      <c r="U124" s="119" t="str">
        <f>'DATA SISWA'!U121</f>
        <v>A</v>
      </c>
      <c r="V124" s="120">
        <f>IF(U124=$U$16,'DATA GURU'!$C$30,0)</f>
        <v>0</v>
      </c>
      <c r="W124" s="119" t="str">
        <f>'DATA SISWA'!W121</f>
        <v>A</v>
      </c>
      <c r="X124" s="120">
        <f>IF(W124=$W$16,'DATA GURU'!$C$30,0)</f>
        <v>0</v>
      </c>
      <c r="Y124" s="119" t="str">
        <f>'DATA SISWA'!Y121</f>
        <v>E</v>
      </c>
      <c r="Z124" s="120">
        <f>IF(Y124=$Y$16,'DATA GURU'!$C$30,0)</f>
        <v>0</v>
      </c>
      <c r="AA124" s="119" t="str">
        <f>'DATA SISWA'!AA121</f>
        <v>E</v>
      </c>
      <c r="AB124" s="120">
        <f>IF(AA124=$AA$16,'DATA GURU'!$C$30,0)</f>
        <v>1.75</v>
      </c>
      <c r="AC124" s="178" t="str">
        <f>'DATA SISWA'!AC121</f>
        <v>A</v>
      </c>
      <c r="AD124" s="121">
        <f>IF(AC124=$AC$16,'DATA GURU'!$C$30,0)</f>
        <v>1.75</v>
      </c>
      <c r="AE124" s="178" t="str">
        <f>'DATA SISWA'!AE121</f>
        <v>E</v>
      </c>
      <c r="AF124" s="120">
        <f>IF(AE124=$AE$16,'DATA GURU'!$C$30,0)</f>
        <v>0</v>
      </c>
      <c r="AG124" s="178" t="str">
        <f>'DATA SISWA'!AG121</f>
        <v>A</v>
      </c>
      <c r="AH124" s="121">
        <f>IF(AG124=$AG$16,'DATA GURU'!$C$30,0)</f>
        <v>1.75</v>
      </c>
      <c r="AI124" s="178" t="str">
        <f>'DATA SISWA'!AI121</f>
        <v>D</v>
      </c>
      <c r="AJ124" s="120">
        <f>IF(AI124=$AI$16,'DATA GURU'!$C$30,0)</f>
        <v>1.75</v>
      </c>
      <c r="AK124" s="178" t="str">
        <f>'DATA SISWA'!AK121</f>
        <v>C</v>
      </c>
      <c r="AL124" s="121">
        <f>IF(AK124=$AK$16,'DATA GURU'!$C$30,0)</f>
        <v>1.75</v>
      </c>
      <c r="AM124" s="178" t="str">
        <f>'DATA SISWA'!AM121</f>
        <v>B</v>
      </c>
      <c r="AN124" s="120">
        <f>IF(AM124=$AM$16,'DATA GURU'!$C$30,0)</f>
        <v>1.75</v>
      </c>
      <c r="AO124" s="178" t="str">
        <f>'DATA SISWA'!AO121</f>
        <v>B</v>
      </c>
      <c r="AP124" s="121">
        <f>IF(AO124=$AO$16,'DATA GURU'!$C$30,0)</f>
        <v>0</v>
      </c>
      <c r="AQ124" s="178" t="str">
        <f>'DATA SISWA'!AQ121</f>
        <v>B</v>
      </c>
      <c r="AR124" s="120">
        <f>IF(AQ124=$AQ$16,'DATA GURU'!$C$30,0)</f>
        <v>1.75</v>
      </c>
      <c r="AS124" s="178" t="str">
        <f>'DATA SISWA'!AS121</f>
        <v>D</v>
      </c>
      <c r="AT124" s="121">
        <f>IF(AS124=$AS$16,'DATA GURU'!$C$30,0)</f>
        <v>0</v>
      </c>
      <c r="AU124" s="178" t="str">
        <f>'DATA SISWA'!AU121</f>
        <v>B</v>
      </c>
      <c r="AV124" s="120">
        <f>IF(AU124=$AU$16,'DATA GURU'!$C$30,0)</f>
        <v>1.75</v>
      </c>
      <c r="AW124" s="178" t="str">
        <f>'DATA SISWA'!AW121</f>
        <v>B</v>
      </c>
      <c r="AX124" s="121">
        <f>IF(AW124=$AW$16,'DATA GURU'!$C$30,0)</f>
        <v>1.75</v>
      </c>
      <c r="AY124" s="178" t="str">
        <f>'DATA SISWA'!AY121</f>
        <v>C</v>
      </c>
      <c r="AZ124" s="120">
        <f>IF(AY124=$AY$16,'DATA GURU'!$C$30,0)</f>
        <v>1.75</v>
      </c>
      <c r="BA124" s="178" t="str">
        <f>'DATA SISWA'!BA121</f>
        <v>C</v>
      </c>
      <c r="BB124" s="121">
        <f>IF(BA124=$BA$16,'DATA GURU'!$C$30,0)</f>
        <v>1.75</v>
      </c>
      <c r="BC124" s="178" t="str">
        <f>'DATA SISWA'!BC121</f>
        <v>B</v>
      </c>
      <c r="BD124" s="120">
        <f>IF(BC124=$BC$16,'DATA GURU'!$C$30,0)</f>
        <v>1.75</v>
      </c>
      <c r="BE124" s="178" t="str">
        <f>'DATA SISWA'!BE121</f>
        <v>C</v>
      </c>
      <c r="BF124" s="121">
        <f>IF(BE124=$BE$16,'DATA GURU'!$C$30,0)</f>
        <v>1.75</v>
      </c>
      <c r="BG124" s="178" t="str">
        <f>'DATA SISWA'!BG121</f>
        <v>E</v>
      </c>
      <c r="BH124" s="120">
        <f>IF(BG124=$BG$16,'DATA GURU'!$C$30,0)</f>
        <v>0</v>
      </c>
      <c r="BI124" s="178" t="str">
        <f>'DATA SISWA'!BI121</f>
        <v>C</v>
      </c>
      <c r="BJ124" s="121">
        <f>IF(BI124=$BI$16,'DATA GURU'!$C$30,0)</f>
        <v>0</v>
      </c>
      <c r="BK124" s="178" t="str">
        <f>'DATA SISWA'!BK121</f>
        <v>C</v>
      </c>
      <c r="BL124" s="120">
        <f>IF(BK124=$BK$16,'DATA GURU'!$C$30,0)</f>
        <v>0</v>
      </c>
      <c r="BM124" s="178" t="str">
        <f>'DATA SISWA'!BM121</f>
        <v>B</v>
      </c>
      <c r="BN124" s="121">
        <f>IF(BM124=$BM$16,'DATA GURU'!$C$30,0)</f>
        <v>0</v>
      </c>
      <c r="BO124" s="178" t="str">
        <f>'DATA SISWA'!BO121</f>
        <v>B</v>
      </c>
      <c r="BP124" s="120">
        <f>IF(BO124=$BO$16,'DATA GURU'!$C$30,0)</f>
        <v>1.75</v>
      </c>
      <c r="BQ124" s="178" t="str">
        <f>'DATA SISWA'!BQ121</f>
        <v>E</v>
      </c>
      <c r="BR124" s="121">
        <f>IF(BQ124=$BQ$16,'DATA GURU'!$C$30,0)</f>
        <v>1.75</v>
      </c>
      <c r="BS124" s="178" t="str">
        <f>'DATA SISWA'!BS121</f>
        <v>E</v>
      </c>
      <c r="BT124" s="120">
        <f>IF(BS124=$BS$16,'DATA GURU'!$C$30,0)</f>
        <v>1.75</v>
      </c>
      <c r="BU124" s="178" t="str">
        <f>'DATA SISWA'!BU121</f>
        <v>A</v>
      </c>
      <c r="BV124" s="121">
        <f>IF(BU124=$BU$16,'DATA GURU'!$C$30,0)</f>
        <v>0</v>
      </c>
      <c r="BW124" s="178" t="str">
        <f>'DATA SISWA'!BW121</f>
        <v>B</v>
      </c>
      <c r="BX124" s="120">
        <f>IF(BW124=$BW$16,'DATA GURU'!$C$30,0)</f>
        <v>0</v>
      </c>
      <c r="BY124" s="178" t="str">
        <f>'DATA SISWA'!BY121</f>
        <v>E</v>
      </c>
      <c r="BZ124" s="121">
        <f>IF(BY124=$BY$16,'DATA GURU'!$C$30,0)</f>
        <v>0</v>
      </c>
      <c r="CA124" s="178" t="str">
        <f>'DATA SISWA'!CA121</f>
        <v>C</v>
      </c>
      <c r="CB124" s="120">
        <f>IF(CA124=$CA$16,'DATA GURU'!$C$30,0)</f>
        <v>1.75</v>
      </c>
      <c r="CC124" s="178" t="str">
        <f>'DATA SISWA'!CC121</f>
        <v>C</v>
      </c>
      <c r="CD124" s="121">
        <f>IF(CC124=$CC$16,'DATA GURU'!$C$30,0)</f>
        <v>0</v>
      </c>
      <c r="CE124" s="178" t="str">
        <f>'DATA SISWA'!CE121</f>
        <v>B</v>
      </c>
      <c r="CF124" s="120">
        <f>IF(CE124=$CE$16,'DATA GURU'!$C$30,0)</f>
        <v>1.75</v>
      </c>
      <c r="CG124" s="178" t="str">
        <f>'DATA SISWA'!CG121</f>
        <v>C</v>
      </c>
      <c r="CH124" s="121">
        <f>IF(CG124=$CG$16,'DATA GURU'!$C$30,0)</f>
        <v>0</v>
      </c>
      <c r="CI124" s="52">
        <f>'DATA SISWA'!CI121</f>
        <v>3</v>
      </c>
      <c r="CJ124" s="52">
        <f>'DATA SISWA'!CJ121</f>
        <v>3</v>
      </c>
      <c r="CK124" s="52">
        <f>'DATA SISWA'!CK121</f>
        <v>3</v>
      </c>
      <c r="CL124" s="52">
        <f>'DATA SISWA'!CL121</f>
        <v>0</v>
      </c>
      <c r="CM124" s="52">
        <f>'DATA SISWA'!CM121</f>
        <v>5</v>
      </c>
      <c r="CN124" s="63">
        <f>'DATA SISWA'!CN121</f>
        <v>20</v>
      </c>
      <c r="CO124" s="63">
        <f>'DATA SISWA'!CO121</f>
        <v>20</v>
      </c>
      <c r="CP124" s="63">
        <f>'DATA SISWA'!CP121</f>
        <v>14</v>
      </c>
      <c r="CQ124" s="38">
        <f>'DATA SISWA'!CQ121</f>
        <v>49</v>
      </c>
      <c r="CR124" s="39">
        <f t="shared" si="21"/>
        <v>49</v>
      </c>
      <c r="CS124" s="161" t="str">
        <f t="shared" si="22"/>
        <v>-</v>
      </c>
      <c r="CT124" s="161" t="str">
        <f t="shared" si="23"/>
        <v>v</v>
      </c>
      <c r="CU124" s="162" t="str">
        <f t="shared" si="24"/>
        <v>Remedial</v>
      </c>
      <c r="CX124" s="190"/>
      <c r="CY124" s="113"/>
      <c r="CZ124" s="190"/>
      <c r="DA124" s="190"/>
      <c r="DB124" s="190"/>
      <c r="DC124" s="190"/>
    </row>
    <row r="125" spans="1:107" x14ac:dyDescent="0.25">
      <c r="A125" s="53">
        <v>107</v>
      </c>
      <c r="B125" s="110" t="str">
        <f>'DATA SISWA'!C122</f>
        <v>06-</v>
      </c>
      <c r="C125" s="77" t="str">
        <f>'DATA SISWA'!D122</f>
        <v>005-</v>
      </c>
      <c r="D125" s="77">
        <f>'DATA SISWA'!E122</f>
        <v>0</v>
      </c>
      <c r="E125" s="111">
        <f>'DATA SISWA'!F122</f>
        <v>0</v>
      </c>
      <c r="F125" s="62" t="str">
        <f>'DATA SISWA'!B122</f>
        <v>YOSI AMELIA</v>
      </c>
      <c r="G125" s="119" t="str">
        <f>'DATA SISWA'!G122</f>
        <v>B</v>
      </c>
      <c r="H125" s="120">
        <f>IF(G125=$G$16,'DATA GURU'!$C$30,0)</f>
        <v>0</v>
      </c>
      <c r="I125" s="119" t="str">
        <f>'DATA SISWA'!I122</f>
        <v>A</v>
      </c>
      <c r="J125" s="120">
        <f>IF(I125=$I$16,'DATA GURU'!$C$30,0)</f>
        <v>0</v>
      </c>
      <c r="K125" s="119" t="str">
        <f>'DATA SISWA'!K122</f>
        <v>E</v>
      </c>
      <c r="L125" s="120">
        <f>IF(K125=$K$16,'DATA GURU'!$C$30,0)</f>
        <v>0</v>
      </c>
      <c r="M125" s="119" t="str">
        <f>'DATA SISWA'!M122</f>
        <v>A</v>
      </c>
      <c r="N125" s="120">
        <f>IF(M125=$M$16,'DATA GURU'!$C$30,0)</f>
        <v>1.75</v>
      </c>
      <c r="O125" s="119" t="str">
        <f>'DATA SISWA'!O122</f>
        <v>C</v>
      </c>
      <c r="P125" s="120">
        <f>IF(O125=$O$16,'DATA GURU'!$C$30,0)</f>
        <v>0</v>
      </c>
      <c r="Q125" s="119" t="str">
        <f>'DATA SISWA'!Q122</f>
        <v>B</v>
      </c>
      <c r="R125" s="120">
        <f>IF(Q125=$Q$16,'DATA GURU'!$C$30,0)</f>
        <v>0</v>
      </c>
      <c r="S125" s="119" t="str">
        <f>'DATA SISWA'!S122</f>
        <v>B</v>
      </c>
      <c r="T125" s="120">
        <f>IF(S125=$S$16,'DATA GURU'!$C$30,0)</f>
        <v>0</v>
      </c>
      <c r="U125" s="119" t="str">
        <f>'DATA SISWA'!U122</f>
        <v>A</v>
      </c>
      <c r="V125" s="120">
        <f>IF(U125=$U$16,'DATA GURU'!$C$30,0)</f>
        <v>0</v>
      </c>
      <c r="W125" s="119" t="str">
        <f>'DATA SISWA'!W122</f>
        <v>E</v>
      </c>
      <c r="X125" s="120">
        <f>IF(W125=$W$16,'DATA GURU'!$C$30,0)</f>
        <v>1.75</v>
      </c>
      <c r="Y125" s="119" t="str">
        <f>'DATA SISWA'!Y122</f>
        <v>C</v>
      </c>
      <c r="Z125" s="120">
        <f>IF(Y125=$Y$16,'DATA GURU'!$C$30,0)</f>
        <v>1.75</v>
      </c>
      <c r="AA125" s="119" t="str">
        <f>'DATA SISWA'!AA122</f>
        <v>E</v>
      </c>
      <c r="AB125" s="120">
        <f>IF(AA125=$AA$16,'DATA GURU'!$C$30,0)</f>
        <v>1.75</v>
      </c>
      <c r="AC125" s="178" t="str">
        <f>'DATA SISWA'!AC122</f>
        <v>C</v>
      </c>
      <c r="AD125" s="121">
        <f>IF(AC125=$AC$16,'DATA GURU'!$C$30,0)</f>
        <v>0</v>
      </c>
      <c r="AE125" s="178" t="str">
        <f>'DATA SISWA'!AE122</f>
        <v>A</v>
      </c>
      <c r="AF125" s="120">
        <f>IF(AE125=$AE$16,'DATA GURU'!$C$30,0)</f>
        <v>0</v>
      </c>
      <c r="AG125" s="178" t="str">
        <f>'DATA SISWA'!AG122</f>
        <v>A</v>
      </c>
      <c r="AH125" s="121">
        <f>IF(AG125=$AG$16,'DATA GURU'!$C$30,0)</f>
        <v>1.75</v>
      </c>
      <c r="AI125" s="178" t="str">
        <f>'DATA SISWA'!AI122</f>
        <v>C</v>
      </c>
      <c r="AJ125" s="120">
        <f>IF(AI125=$AI$16,'DATA GURU'!$C$30,0)</f>
        <v>0</v>
      </c>
      <c r="AK125" s="178" t="str">
        <f>'DATA SISWA'!AK122</f>
        <v>A</v>
      </c>
      <c r="AL125" s="121">
        <f>IF(AK125=$AK$16,'DATA GURU'!$C$30,0)</f>
        <v>0</v>
      </c>
      <c r="AM125" s="178" t="str">
        <f>'DATA SISWA'!AM122</f>
        <v>B</v>
      </c>
      <c r="AN125" s="120">
        <f>IF(AM125=$AM$16,'DATA GURU'!$C$30,0)</f>
        <v>1.75</v>
      </c>
      <c r="AO125" s="178" t="str">
        <f>'DATA SISWA'!AO122</f>
        <v>A</v>
      </c>
      <c r="AP125" s="121">
        <f>IF(AO125=$AO$16,'DATA GURU'!$C$30,0)</f>
        <v>0</v>
      </c>
      <c r="AQ125" s="178" t="str">
        <f>'DATA SISWA'!AQ122</f>
        <v>B</v>
      </c>
      <c r="AR125" s="120">
        <f>IF(AQ125=$AQ$16,'DATA GURU'!$C$30,0)</f>
        <v>1.75</v>
      </c>
      <c r="AS125" s="178" t="str">
        <f>'DATA SISWA'!AS122</f>
        <v>D</v>
      </c>
      <c r="AT125" s="121">
        <f>IF(AS125=$AS$16,'DATA GURU'!$C$30,0)</f>
        <v>0</v>
      </c>
      <c r="AU125" s="178" t="str">
        <f>'DATA SISWA'!AU122</f>
        <v>C</v>
      </c>
      <c r="AV125" s="120">
        <f>IF(AU125=$AU$16,'DATA GURU'!$C$30,0)</f>
        <v>0</v>
      </c>
      <c r="AW125" s="178" t="str">
        <f>'DATA SISWA'!AW122</f>
        <v>C</v>
      </c>
      <c r="AX125" s="121">
        <f>IF(AW125=$AW$16,'DATA GURU'!$C$30,0)</f>
        <v>0</v>
      </c>
      <c r="AY125" s="178" t="str">
        <f>'DATA SISWA'!AY122</f>
        <v>C</v>
      </c>
      <c r="AZ125" s="120">
        <f>IF(AY125=$AY$16,'DATA GURU'!$C$30,0)</f>
        <v>1.75</v>
      </c>
      <c r="BA125" s="178" t="str">
        <f>'DATA SISWA'!BA122</f>
        <v>D</v>
      </c>
      <c r="BB125" s="121">
        <f>IF(BA125=$BA$16,'DATA GURU'!$C$30,0)</f>
        <v>0</v>
      </c>
      <c r="BC125" s="178" t="str">
        <f>'DATA SISWA'!BC122</f>
        <v>B</v>
      </c>
      <c r="BD125" s="120">
        <f>IF(BC125=$BC$16,'DATA GURU'!$C$30,0)</f>
        <v>1.75</v>
      </c>
      <c r="BE125" s="178" t="str">
        <f>'DATA SISWA'!BE122</f>
        <v>C</v>
      </c>
      <c r="BF125" s="121">
        <f>IF(BE125=$BE$16,'DATA GURU'!$C$30,0)</f>
        <v>1.75</v>
      </c>
      <c r="BG125" s="178" t="str">
        <f>'DATA SISWA'!BG122</f>
        <v>D</v>
      </c>
      <c r="BH125" s="120">
        <f>IF(BG125=$BG$16,'DATA GURU'!$C$30,0)</f>
        <v>1.75</v>
      </c>
      <c r="BI125" s="178" t="str">
        <f>'DATA SISWA'!BI122</f>
        <v>A</v>
      </c>
      <c r="BJ125" s="121">
        <f>IF(BI125=$BI$16,'DATA GURU'!$C$30,0)</f>
        <v>1.75</v>
      </c>
      <c r="BK125" s="178" t="str">
        <f>'DATA SISWA'!BK122</f>
        <v>D</v>
      </c>
      <c r="BL125" s="120">
        <f>IF(BK125=$BK$16,'DATA GURU'!$C$30,0)</f>
        <v>0</v>
      </c>
      <c r="BM125" s="178" t="str">
        <f>'DATA SISWA'!BM122</f>
        <v>C</v>
      </c>
      <c r="BN125" s="121">
        <f>IF(BM125=$BM$16,'DATA GURU'!$C$30,0)</f>
        <v>1.75</v>
      </c>
      <c r="BO125" s="178" t="str">
        <f>'DATA SISWA'!BO122</f>
        <v>C</v>
      </c>
      <c r="BP125" s="120">
        <f>IF(BO125=$BO$16,'DATA GURU'!$C$30,0)</f>
        <v>0</v>
      </c>
      <c r="BQ125" s="178" t="str">
        <f>'DATA SISWA'!BQ122</f>
        <v>E</v>
      </c>
      <c r="BR125" s="121">
        <f>IF(BQ125=$BQ$16,'DATA GURU'!$C$30,0)</f>
        <v>1.75</v>
      </c>
      <c r="BS125" s="178" t="str">
        <f>'DATA SISWA'!BS122</f>
        <v>E</v>
      </c>
      <c r="BT125" s="120">
        <f>IF(BS125=$BS$16,'DATA GURU'!$C$30,0)</f>
        <v>1.75</v>
      </c>
      <c r="BU125" s="178" t="str">
        <f>'DATA SISWA'!BU122</f>
        <v>B</v>
      </c>
      <c r="BV125" s="121">
        <f>IF(BU125=$BU$16,'DATA GURU'!$C$30,0)</f>
        <v>1.75</v>
      </c>
      <c r="BW125" s="178" t="str">
        <f>'DATA SISWA'!BW122</f>
        <v>B</v>
      </c>
      <c r="BX125" s="120">
        <f>IF(BW125=$BW$16,'DATA GURU'!$C$30,0)</f>
        <v>0</v>
      </c>
      <c r="BY125" s="178" t="str">
        <f>'DATA SISWA'!BY122</f>
        <v>E</v>
      </c>
      <c r="BZ125" s="121">
        <f>IF(BY125=$BY$16,'DATA GURU'!$C$30,0)</f>
        <v>0</v>
      </c>
      <c r="CA125" s="178" t="str">
        <f>'DATA SISWA'!CA122</f>
        <v>C</v>
      </c>
      <c r="CB125" s="120">
        <f>IF(CA125=$CA$16,'DATA GURU'!$C$30,0)</f>
        <v>1.75</v>
      </c>
      <c r="CC125" s="178" t="str">
        <f>'DATA SISWA'!CC122</f>
        <v>C</v>
      </c>
      <c r="CD125" s="121">
        <f>IF(CC125=$CC$16,'DATA GURU'!$C$30,0)</f>
        <v>0</v>
      </c>
      <c r="CE125" s="178" t="str">
        <f>'DATA SISWA'!CE122</f>
        <v>B</v>
      </c>
      <c r="CF125" s="120">
        <f>IF(CE125=$CE$16,'DATA GURU'!$C$30,0)</f>
        <v>1.75</v>
      </c>
      <c r="CG125" s="178" t="str">
        <f>'DATA SISWA'!CG122</f>
        <v>A</v>
      </c>
      <c r="CH125" s="121">
        <f>IF(CG125=$CG$16,'DATA GURU'!$C$30,0)</f>
        <v>0</v>
      </c>
      <c r="CI125" s="52">
        <f>'DATA SISWA'!CI122</f>
        <v>4</v>
      </c>
      <c r="CJ125" s="52">
        <f>'DATA SISWA'!CJ122</f>
        <v>0</v>
      </c>
      <c r="CK125" s="52">
        <f>'DATA SISWA'!CK122</f>
        <v>1</v>
      </c>
      <c r="CL125" s="52">
        <f>'DATA SISWA'!CL122</f>
        <v>0</v>
      </c>
      <c r="CM125" s="52">
        <f>'DATA SISWA'!CM122</f>
        <v>4</v>
      </c>
      <c r="CN125" s="63">
        <f>'DATA SISWA'!CN122</f>
        <v>18</v>
      </c>
      <c r="CO125" s="63">
        <f>'DATA SISWA'!CO122</f>
        <v>22</v>
      </c>
      <c r="CP125" s="63">
        <f>'DATA SISWA'!CP122</f>
        <v>9</v>
      </c>
      <c r="CQ125" s="38">
        <f>'DATA SISWA'!CQ122</f>
        <v>40.5</v>
      </c>
      <c r="CR125" s="39">
        <f t="shared" si="21"/>
        <v>40.5</v>
      </c>
      <c r="CS125" s="161" t="str">
        <f t="shared" si="22"/>
        <v>-</v>
      </c>
      <c r="CT125" s="161" t="str">
        <f t="shared" si="23"/>
        <v>v</v>
      </c>
      <c r="CU125" s="162" t="str">
        <f t="shared" si="24"/>
        <v>Remedial</v>
      </c>
      <c r="CX125" s="190"/>
      <c r="CY125" s="113"/>
      <c r="CZ125" s="190"/>
      <c r="DA125" s="190"/>
      <c r="DB125" s="190"/>
      <c r="DC125" s="190"/>
    </row>
    <row r="126" spans="1:107" x14ac:dyDescent="0.25">
      <c r="A126" s="54">
        <v>108</v>
      </c>
      <c r="B126" s="110" t="str">
        <f>'DATA SISWA'!C123</f>
        <v>06-</v>
      </c>
      <c r="C126" s="77" t="str">
        <f>'DATA SISWA'!D123</f>
        <v>005-</v>
      </c>
      <c r="D126" s="77">
        <f>'DATA SISWA'!E123</f>
        <v>0</v>
      </c>
      <c r="E126" s="111">
        <f>'DATA SISWA'!F123</f>
        <v>0</v>
      </c>
      <c r="F126" s="62" t="str">
        <f>'DATA SISWA'!B123</f>
        <v>YOVA SYAFVIRA</v>
      </c>
      <c r="G126" s="119" t="str">
        <f>'DATA SISWA'!G123</f>
        <v>C</v>
      </c>
      <c r="H126" s="120">
        <f>IF(G126=$G$16,'DATA GURU'!$C$30,0)</f>
        <v>0</v>
      </c>
      <c r="I126" s="119" t="str">
        <f>'DATA SISWA'!I123</f>
        <v>E</v>
      </c>
      <c r="J126" s="120">
        <f>IF(I126=$I$16,'DATA GURU'!$C$30,0)</f>
        <v>1.75</v>
      </c>
      <c r="K126" s="119" t="str">
        <f>'DATA SISWA'!K123</f>
        <v>E</v>
      </c>
      <c r="L126" s="120">
        <f>IF(K126=$K$16,'DATA GURU'!$C$30,0)</f>
        <v>0</v>
      </c>
      <c r="M126" s="119" t="str">
        <f>'DATA SISWA'!M123</f>
        <v>A</v>
      </c>
      <c r="N126" s="120">
        <f>IF(M126=$M$16,'DATA GURU'!$C$30,0)</f>
        <v>1.75</v>
      </c>
      <c r="O126" s="119" t="str">
        <f>'DATA SISWA'!O123</f>
        <v>E</v>
      </c>
      <c r="P126" s="120">
        <f>IF(O126=$O$16,'DATA GURU'!$C$30,0)</f>
        <v>0</v>
      </c>
      <c r="Q126" s="119" t="str">
        <f>'DATA SISWA'!Q123</f>
        <v>B</v>
      </c>
      <c r="R126" s="120">
        <f>IF(Q126=$Q$16,'DATA GURU'!$C$30,0)</f>
        <v>0</v>
      </c>
      <c r="S126" s="119" t="str">
        <f>'DATA SISWA'!S123</f>
        <v>B</v>
      </c>
      <c r="T126" s="120">
        <f>IF(S126=$S$16,'DATA GURU'!$C$30,0)</f>
        <v>0</v>
      </c>
      <c r="U126" s="119" t="str">
        <f>'DATA SISWA'!U123</f>
        <v>E</v>
      </c>
      <c r="V126" s="120">
        <f>IF(U126=$U$16,'DATA GURU'!$C$30,0)</f>
        <v>0</v>
      </c>
      <c r="W126" s="119" t="str">
        <f>'DATA SISWA'!W123</f>
        <v>D</v>
      </c>
      <c r="X126" s="120">
        <f>IF(W126=$W$16,'DATA GURU'!$C$30,0)</f>
        <v>0</v>
      </c>
      <c r="Y126" s="119" t="str">
        <f>'DATA SISWA'!Y123</f>
        <v>C</v>
      </c>
      <c r="Z126" s="120">
        <f>IF(Y126=$Y$16,'DATA GURU'!$C$30,0)</f>
        <v>1.75</v>
      </c>
      <c r="AA126" s="119" t="str">
        <f>'DATA SISWA'!AA123</f>
        <v>E</v>
      </c>
      <c r="AB126" s="120">
        <f>IF(AA126=$AA$16,'DATA GURU'!$C$30,0)</f>
        <v>1.75</v>
      </c>
      <c r="AC126" s="178" t="str">
        <f>'DATA SISWA'!AC123</f>
        <v>C</v>
      </c>
      <c r="AD126" s="121">
        <f>IF(AC126=$AC$16,'DATA GURU'!$C$30,0)</f>
        <v>0</v>
      </c>
      <c r="AE126" s="178" t="str">
        <f>'DATA SISWA'!AE123</f>
        <v>E</v>
      </c>
      <c r="AF126" s="120">
        <f>IF(AE126=$AE$16,'DATA GURU'!$C$30,0)</f>
        <v>0</v>
      </c>
      <c r="AG126" s="178" t="str">
        <f>'DATA SISWA'!AG123</f>
        <v>A</v>
      </c>
      <c r="AH126" s="121">
        <f>IF(AG126=$AG$16,'DATA GURU'!$C$30,0)</f>
        <v>1.75</v>
      </c>
      <c r="AI126" s="178" t="str">
        <f>'DATA SISWA'!AI123</f>
        <v>D</v>
      </c>
      <c r="AJ126" s="120">
        <f>IF(AI126=$AI$16,'DATA GURU'!$C$30,0)</f>
        <v>1.75</v>
      </c>
      <c r="AK126" s="178" t="str">
        <f>'DATA SISWA'!AK123</f>
        <v>E</v>
      </c>
      <c r="AL126" s="121">
        <f>IF(AK126=$AK$16,'DATA GURU'!$C$30,0)</f>
        <v>0</v>
      </c>
      <c r="AM126" s="178" t="str">
        <f>'DATA SISWA'!AM123</f>
        <v>B</v>
      </c>
      <c r="AN126" s="120">
        <f>IF(AM126=$AM$16,'DATA GURU'!$C$30,0)</f>
        <v>1.75</v>
      </c>
      <c r="AO126" s="178" t="str">
        <f>'DATA SISWA'!AO123</f>
        <v>B</v>
      </c>
      <c r="AP126" s="121">
        <f>IF(AO126=$AO$16,'DATA GURU'!$C$30,0)</f>
        <v>0</v>
      </c>
      <c r="AQ126" s="178" t="str">
        <f>'DATA SISWA'!AQ123</f>
        <v>B</v>
      </c>
      <c r="AR126" s="120">
        <f>IF(AQ126=$AQ$16,'DATA GURU'!$C$30,0)</f>
        <v>1.75</v>
      </c>
      <c r="AS126" s="178" t="str">
        <f>'DATA SISWA'!AS123</f>
        <v>D</v>
      </c>
      <c r="AT126" s="121">
        <f>IF(AS126=$AS$16,'DATA GURU'!$C$30,0)</f>
        <v>0</v>
      </c>
      <c r="AU126" s="178" t="str">
        <f>'DATA SISWA'!AU123</f>
        <v>A</v>
      </c>
      <c r="AV126" s="120">
        <f>IF(AU126=$AU$16,'DATA GURU'!$C$30,0)</f>
        <v>0</v>
      </c>
      <c r="AW126" s="178" t="str">
        <f>'DATA SISWA'!AW123</f>
        <v>B</v>
      </c>
      <c r="AX126" s="121">
        <f>IF(AW126=$AW$16,'DATA GURU'!$C$30,0)</f>
        <v>1.75</v>
      </c>
      <c r="AY126" s="178" t="str">
        <f>'DATA SISWA'!AY123</f>
        <v>C</v>
      </c>
      <c r="AZ126" s="120">
        <f>IF(AY126=$AY$16,'DATA GURU'!$C$30,0)</f>
        <v>1.75</v>
      </c>
      <c r="BA126" s="178" t="str">
        <f>'DATA SISWA'!BA123</f>
        <v>C</v>
      </c>
      <c r="BB126" s="121">
        <f>IF(BA126=$BA$16,'DATA GURU'!$C$30,0)</f>
        <v>1.75</v>
      </c>
      <c r="BC126" s="178" t="str">
        <f>'DATA SISWA'!BC123</f>
        <v>B</v>
      </c>
      <c r="BD126" s="120">
        <f>IF(BC126=$BC$16,'DATA GURU'!$C$30,0)</f>
        <v>1.75</v>
      </c>
      <c r="BE126" s="178" t="str">
        <f>'DATA SISWA'!BE123</f>
        <v>C</v>
      </c>
      <c r="BF126" s="121">
        <f>IF(BE126=$BE$16,'DATA GURU'!$C$30,0)</f>
        <v>1.75</v>
      </c>
      <c r="BG126" s="178" t="str">
        <f>'DATA SISWA'!BG123</f>
        <v>D</v>
      </c>
      <c r="BH126" s="120">
        <f>IF(BG126=$BG$16,'DATA GURU'!$C$30,0)</f>
        <v>1.75</v>
      </c>
      <c r="BI126" s="178" t="str">
        <f>'DATA SISWA'!BI123</f>
        <v>A</v>
      </c>
      <c r="BJ126" s="121">
        <f>IF(BI126=$BI$16,'DATA GURU'!$C$30,0)</f>
        <v>1.75</v>
      </c>
      <c r="BK126" s="178" t="str">
        <f>'DATA SISWA'!BK123</f>
        <v>D</v>
      </c>
      <c r="BL126" s="120">
        <f>IF(BK126=$BK$16,'DATA GURU'!$C$30,0)</f>
        <v>0</v>
      </c>
      <c r="BM126" s="178" t="str">
        <f>'DATA SISWA'!BM123</f>
        <v>C</v>
      </c>
      <c r="BN126" s="121">
        <f>IF(BM126=$BM$16,'DATA GURU'!$C$30,0)</f>
        <v>1.75</v>
      </c>
      <c r="BO126" s="178" t="str">
        <f>'DATA SISWA'!BO123</f>
        <v>E</v>
      </c>
      <c r="BP126" s="120">
        <f>IF(BO126=$BO$16,'DATA GURU'!$C$30,0)</f>
        <v>0</v>
      </c>
      <c r="BQ126" s="178" t="str">
        <f>'DATA SISWA'!BQ123</f>
        <v>E</v>
      </c>
      <c r="BR126" s="121">
        <f>IF(BQ126=$BQ$16,'DATA GURU'!$C$30,0)</f>
        <v>1.75</v>
      </c>
      <c r="BS126" s="178" t="str">
        <f>'DATA SISWA'!BS123</f>
        <v>E</v>
      </c>
      <c r="BT126" s="120">
        <f>IF(BS126=$BS$16,'DATA GURU'!$C$30,0)</f>
        <v>1.75</v>
      </c>
      <c r="BU126" s="178" t="str">
        <f>'DATA SISWA'!BU123</f>
        <v>C</v>
      </c>
      <c r="BV126" s="121">
        <f>IF(BU126=$BU$16,'DATA GURU'!$C$30,0)</f>
        <v>0</v>
      </c>
      <c r="BW126" s="178" t="str">
        <f>'DATA SISWA'!BW123</f>
        <v>B</v>
      </c>
      <c r="BX126" s="120">
        <f>IF(BW126=$BW$16,'DATA GURU'!$C$30,0)</f>
        <v>0</v>
      </c>
      <c r="BY126" s="178" t="str">
        <f>'DATA SISWA'!BY123</f>
        <v>E</v>
      </c>
      <c r="BZ126" s="121">
        <f>IF(BY126=$BY$16,'DATA GURU'!$C$30,0)</f>
        <v>0</v>
      </c>
      <c r="CA126" s="178" t="str">
        <f>'DATA SISWA'!CA123</f>
        <v>C</v>
      </c>
      <c r="CB126" s="120">
        <f>IF(CA126=$CA$16,'DATA GURU'!$C$30,0)</f>
        <v>1.75</v>
      </c>
      <c r="CC126" s="178" t="str">
        <f>'DATA SISWA'!CC123</f>
        <v>A</v>
      </c>
      <c r="CD126" s="121">
        <f>IF(CC126=$CC$16,'DATA GURU'!$C$30,0)</f>
        <v>1.75</v>
      </c>
      <c r="CE126" s="178" t="str">
        <f>'DATA SISWA'!CE123</f>
        <v>B</v>
      </c>
      <c r="CF126" s="120">
        <f>IF(CE126=$CE$16,'DATA GURU'!$C$30,0)</f>
        <v>1.75</v>
      </c>
      <c r="CG126" s="178" t="str">
        <f>'DATA SISWA'!CG123</f>
        <v>E</v>
      </c>
      <c r="CH126" s="121">
        <f>IF(CG126=$CG$16,'DATA GURU'!$C$30,0)</f>
        <v>0</v>
      </c>
      <c r="CI126" s="52">
        <f>'DATA SISWA'!CI123</f>
        <v>4</v>
      </c>
      <c r="CJ126" s="52">
        <f>'DATA SISWA'!CJ123</f>
        <v>4</v>
      </c>
      <c r="CK126" s="52">
        <f>'DATA SISWA'!CK123</f>
        <v>0</v>
      </c>
      <c r="CL126" s="52">
        <f>'DATA SISWA'!CL123</f>
        <v>1</v>
      </c>
      <c r="CM126" s="52">
        <f>'DATA SISWA'!CM123</f>
        <v>4</v>
      </c>
      <c r="CN126" s="63">
        <f>'DATA SISWA'!CN123</f>
        <v>21</v>
      </c>
      <c r="CO126" s="63">
        <f>'DATA SISWA'!CO123</f>
        <v>19</v>
      </c>
      <c r="CP126" s="63">
        <f>'DATA SISWA'!CP123</f>
        <v>13</v>
      </c>
      <c r="CQ126" s="38">
        <f>'DATA SISWA'!CQ123</f>
        <v>49.75</v>
      </c>
      <c r="CR126" s="39">
        <f t="shared" si="21"/>
        <v>49.75</v>
      </c>
      <c r="CS126" s="161" t="str">
        <f t="shared" si="22"/>
        <v>-</v>
      </c>
      <c r="CT126" s="161" t="str">
        <f t="shared" si="23"/>
        <v>v</v>
      </c>
      <c r="CU126" s="162" t="str">
        <f t="shared" si="24"/>
        <v>Remedial</v>
      </c>
      <c r="CX126" s="190"/>
      <c r="CY126" s="113"/>
      <c r="CZ126" s="190"/>
      <c r="DA126" s="190"/>
      <c r="DB126" s="190"/>
      <c r="DC126" s="190"/>
    </row>
    <row r="127" spans="1:107" x14ac:dyDescent="0.25">
      <c r="A127" s="53">
        <v>109</v>
      </c>
      <c r="B127" s="110" t="str">
        <f>'DATA SISWA'!C124</f>
        <v>06-</v>
      </c>
      <c r="C127" s="77" t="str">
        <f>'DATA SISWA'!D124</f>
        <v>005-</v>
      </c>
      <c r="D127" s="77">
        <f>'DATA SISWA'!E124</f>
        <v>0</v>
      </c>
      <c r="E127" s="111">
        <f>'DATA SISWA'!F124</f>
        <v>0</v>
      </c>
      <c r="F127" s="62" t="str">
        <f>'DATA SISWA'!B124</f>
        <v>MEGAWATI DENISE</v>
      </c>
      <c r="G127" s="119" t="str">
        <f>'DATA SISWA'!G124</f>
        <v>A</v>
      </c>
      <c r="H127" s="120">
        <f>IF(G127=$G$16,'DATA GURU'!$C$30,0)</f>
        <v>1.75</v>
      </c>
      <c r="I127" s="119" t="str">
        <f>'DATA SISWA'!I124</f>
        <v>B</v>
      </c>
      <c r="J127" s="120">
        <f>IF(I127=$I$16,'DATA GURU'!$C$30,0)</f>
        <v>0</v>
      </c>
      <c r="K127" s="119" t="str">
        <f>'DATA SISWA'!K124</f>
        <v>E</v>
      </c>
      <c r="L127" s="120">
        <f>IF(K127=$K$16,'DATA GURU'!$C$30,0)</f>
        <v>0</v>
      </c>
      <c r="M127" s="119" t="str">
        <f>'DATA SISWA'!M124</f>
        <v>A</v>
      </c>
      <c r="N127" s="120">
        <f>IF(M127=$M$16,'DATA GURU'!$C$30,0)</f>
        <v>1.75</v>
      </c>
      <c r="O127" s="119" t="str">
        <f>'DATA SISWA'!O124</f>
        <v>E</v>
      </c>
      <c r="P127" s="120">
        <f>IF(O127=$O$16,'DATA GURU'!$C$30,0)</f>
        <v>0</v>
      </c>
      <c r="Q127" s="119" t="str">
        <f>'DATA SISWA'!Q124</f>
        <v>A</v>
      </c>
      <c r="R127" s="120">
        <f>IF(Q127=$Q$16,'DATA GURU'!$C$30,0)</f>
        <v>1.75</v>
      </c>
      <c r="S127" s="119" t="str">
        <f>'DATA SISWA'!S124</f>
        <v>D</v>
      </c>
      <c r="T127" s="120">
        <f>IF(S127=$S$16,'DATA GURU'!$C$30,0)</f>
        <v>1.75</v>
      </c>
      <c r="U127" s="119" t="str">
        <f>'DATA SISWA'!U124</f>
        <v>A</v>
      </c>
      <c r="V127" s="120">
        <f>IF(U127=$U$16,'DATA GURU'!$C$30,0)</f>
        <v>0</v>
      </c>
      <c r="W127" s="119" t="str">
        <f>'DATA SISWA'!W124</f>
        <v>B</v>
      </c>
      <c r="X127" s="120">
        <f>IF(W127=$W$16,'DATA GURU'!$C$30,0)</f>
        <v>0</v>
      </c>
      <c r="Y127" s="119" t="str">
        <f>'DATA SISWA'!Y124</f>
        <v>E</v>
      </c>
      <c r="Z127" s="120">
        <f>IF(Y127=$Y$16,'DATA GURU'!$C$30,0)</f>
        <v>0</v>
      </c>
      <c r="AA127" s="119" t="str">
        <f>'DATA SISWA'!AA124</f>
        <v>E</v>
      </c>
      <c r="AB127" s="120">
        <f>IF(AA127=$AA$16,'DATA GURU'!$C$30,0)</f>
        <v>1.75</v>
      </c>
      <c r="AC127" s="178" t="str">
        <f>'DATA SISWA'!AC124</f>
        <v>C</v>
      </c>
      <c r="AD127" s="121">
        <f>IF(AC127=$AC$16,'DATA GURU'!$C$30,0)</f>
        <v>0</v>
      </c>
      <c r="AE127" s="178" t="str">
        <f>'DATA SISWA'!AE124</f>
        <v>A</v>
      </c>
      <c r="AF127" s="120">
        <f>IF(AE127=$AE$16,'DATA GURU'!$C$30,0)</f>
        <v>0</v>
      </c>
      <c r="AG127" s="178" t="str">
        <f>'DATA SISWA'!AG124</f>
        <v>E</v>
      </c>
      <c r="AH127" s="121">
        <f>IF(AG127=$AG$16,'DATA GURU'!$C$30,0)</f>
        <v>0</v>
      </c>
      <c r="AI127" s="178" t="str">
        <f>'DATA SISWA'!AI124</f>
        <v>C</v>
      </c>
      <c r="AJ127" s="120">
        <f>IF(AI127=$AI$16,'DATA GURU'!$C$30,0)</f>
        <v>0</v>
      </c>
      <c r="AK127" s="178" t="str">
        <f>'DATA SISWA'!AK124</f>
        <v>E</v>
      </c>
      <c r="AL127" s="121">
        <f>IF(AK127=$AK$16,'DATA GURU'!$C$30,0)</f>
        <v>0</v>
      </c>
      <c r="AM127" s="178" t="str">
        <f>'DATA SISWA'!AM124</f>
        <v>B</v>
      </c>
      <c r="AN127" s="120">
        <f>IF(AM127=$AM$16,'DATA GURU'!$C$30,0)</f>
        <v>1.75</v>
      </c>
      <c r="AO127" s="178" t="str">
        <f>'DATA SISWA'!AO124</f>
        <v>B</v>
      </c>
      <c r="AP127" s="121">
        <f>IF(AO127=$AO$16,'DATA GURU'!$C$30,0)</f>
        <v>0</v>
      </c>
      <c r="AQ127" s="178" t="str">
        <f>'DATA SISWA'!AQ124</f>
        <v>B</v>
      </c>
      <c r="AR127" s="120">
        <f>IF(AQ127=$AQ$16,'DATA GURU'!$C$30,0)</f>
        <v>1.75</v>
      </c>
      <c r="AS127" s="178" t="str">
        <f>'DATA SISWA'!AS124</f>
        <v>D</v>
      </c>
      <c r="AT127" s="121">
        <f>IF(AS127=$AS$16,'DATA GURU'!$C$30,0)</f>
        <v>0</v>
      </c>
      <c r="AU127" s="178" t="str">
        <f>'DATA SISWA'!AU124</f>
        <v>B</v>
      </c>
      <c r="AV127" s="120">
        <f>IF(AU127=$AU$16,'DATA GURU'!$C$30,0)</f>
        <v>1.75</v>
      </c>
      <c r="AW127" s="178" t="str">
        <f>'DATA SISWA'!AW124</f>
        <v>B</v>
      </c>
      <c r="AX127" s="121">
        <f>IF(AW127=$AW$16,'DATA GURU'!$C$30,0)</f>
        <v>1.75</v>
      </c>
      <c r="AY127" s="178" t="str">
        <f>'DATA SISWA'!AY124</f>
        <v>C</v>
      </c>
      <c r="AZ127" s="120">
        <f>IF(AY127=$AY$16,'DATA GURU'!$C$30,0)</f>
        <v>1.75</v>
      </c>
      <c r="BA127" s="178" t="str">
        <f>'DATA SISWA'!BA124</f>
        <v>E</v>
      </c>
      <c r="BB127" s="121">
        <f>IF(BA127=$BA$16,'DATA GURU'!$C$30,0)</f>
        <v>0</v>
      </c>
      <c r="BC127" s="178" t="str">
        <f>'DATA SISWA'!BC124</f>
        <v>E</v>
      </c>
      <c r="BD127" s="120">
        <f>IF(BC127=$BC$16,'DATA GURU'!$C$30,0)</f>
        <v>0</v>
      </c>
      <c r="BE127" s="178" t="str">
        <f>'DATA SISWA'!BE124</f>
        <v>C</v>
      </c>
      <c r="BF127" s="121">
        <f>IF(BE127=$BE$16,'DATA GURU'!$C$30,0)</f>
        <v>1.75</v>
      </c>
      <c r="BG127" s="178" t="str">
        <f>'DATA SISWA'!BG124</f>
        <v>C</v>
      </c>
      <c r="BH127" s="120">
        <f>IF(BG127=$BG$16,'DATA GURU'!$C$30,0)</f>
        <v>0</v>
      </c>
      <c r="BI127" s="178" t="str">
        <f>'DATA SISWA'!BI124</f>
        <v>B</v>
      </c>
      <c r="BJ127" s="121">
        <f>IF(BI127=$BI$16,'DATA GURU'!$C$30,0)</f>
        <v>0</v>
      </c>
      <c r="BK127" s="178" t="str">
        <f>'DATA SISWA'!BK124</f>
        <v>A</v>
      </c>
      <c r="BL127" s="120">
        <f>IF(BK127=$BK$16,'DATA GURU'!$C$30,0)</f>
        <v>0</v>
      </c>
      <c r="BM127" s="178" t="str">
        <f>'DATA SISWA'!BM124</f>
        <v>C</v>
      </c>
      <c r="BN127" s="121">
        <f>IF(BM127=$BM$16,'DATA GURU'!$C$30,0)</f>
        <v>1.75</v>
      </c>
      <c r="BO127" s="178" t="str">
        <f>'DATA SISWA'!BO124</f>
        <v>B</v>
      </c>
      <c r="BP127" s="120">
        <f>IF(BO127=$BO$16,'DATA GURU'!$C$30,0)</f>
        <v>1.75</v>
      </c>
      <c r="BQ127" s="178" t="str">
        <f>'DATA SISWA'!BQ124</f>
        <v>E</v>
      </c>
      <c r="BR127" s="121">
        <f>IF(BQ127=$BQ$16,'DATA GURU'!$C$30,0)</f>
        <v>1.75</v>
      </c>
      <c r="BS127" s="178" t="str">
        <f>'DATA SISWA'!BS124</f>
        <v>E</v>
      </c>
      <c r="BT127" s="120">
        <f>IF(BS127=$BS$16,'DATA GURU'!$C$30,0)</f>
        <v>1.75</v>
      </c>
      <c r="BU127" s="178" t="str">
        <f>'DATA SISWA'!BU124</f>
        <v>E</v>
      </c>
      <c r="BV127" s="121">
        <f>IF(BU127=$BU$16,'DATA GURU'!$C$30,0)</f>
        <v>0</v>
      </c>
      <c r="BW127" s="178" t="str">
        <f>'DATA SISWA'!BW124</f>
        <v>D</v>
      </c>
      <c r="BX127" s="120">
        <f>IF(BW127=$BW$16,'DATA GURU'!$C$30,0)</f>
        <v>1.75</v>
      </c>
      <c r="BY127" s="178" t="str">
        <f>'DATA SISWA'!BY124</f>
        <v>E</v>
      </c>
      <c r="BZ127" s="121">
        <f>IF(BY127=$BY$16,'DATA GURU'!$C$30,0)</f>
        <v>0</v>
      </c>
      <c r="CA127" s="178" t="str">
        <f>'DATA SISWA'!CA124</f>
        <v>A</v>
      </c>
      <c r="CB127" s="120">
        <f>IF(CA127=$CA$16,'DATA GURU'!$C$30,0)</f>
        <v>0</v>
      </c>
      <c r="CC127" s="178" t="str">
        <f>'DATA SISWA'!CC124</f>
        <v>A</v>
      </c>
      <c r="CD127" s="121">
        <f>IF(CC127=$CC$16,'DATA GURU'!$C$30,0)</f>
        <v>1.75</v>
      </c>
      <c r="CE127" s="178" t="str">
        <f>'DATA SISWA'!CE124</f>
        <v>E</v>
      </c>
      <c r="CF127" s="120">
        <f>IF(CE127=$CE$16,'DATA GURU'!$C$30,0)</f>
        <v>0</v>
      </c>
      <c r="CG127" s="178" t="str">
        <f>'DATA SISWA'!CG124</f>
        <v>A</v>
      </c>
      <c r="CH127" s="121">
        <f>IF(CG127=$CG$16,'DATA GURU'!$C$30,0)</f>
        <v>0</v>
      </c>
      <c r="CI127" s="52">
        <f>'DATA SISWA'!CI124</f>
        <v>4</v>
      </c>
      <c r="CJ127" s="52">
        <f>'DATA SISWA'!CJ124</f>
        <v>8</v>
      </c>
      <c r="CK127" s="52">
        <f>'DATA SISWA'!CK124</f>
        <v>3</v>
      </c>
      <c r="CL127" s="52">
        <f>'DATA SISWA'!CL124</f>
        <v>1</v>
      </c>
      <c r="CM127" s="52">
        <f>'DATA SISWA'!CM124</f>
        <v>3</v>
      </c>
      <c r="CN127" s="63">
        <f>'DATA SISWA'!CN124</f>
        <v>17</v>
      </c>
      <c r="CO127" s="63">
        <f>'DATA SISWA'!CO124</f>
        <v>23</v>
      </c>
      <c r="CP127" s="63">
        <f>'DATA SISWA'!CP124</f>
        <v>19</v>
      </c>
      <c r="CQ127" s="38">
        <f>'DATA SISWA'!CQ124</f>
        <v>48.75</v>
      </c>
      <c r="CR127" s="39">
        <f t="shared" si="21"/>
        <v>48.75</v>
      </c>
      <c r="CS127" s="161" t="str">
        <f t="shared" si="22"/>
        <v>-</v>
      </c>
      <c r="CT127" s="161" t="str">
        <f t="shared" si="23"/>
        <v>v</v>
      </c>
      <c r="CU127" s="162" t="str">
        <f t="shared" si="24"/>
        <v>Remedial</v>
      </c>
      <c r="CX127" s="190"/>
      <c r="CY127" s="113"/>
      <c r="CZ127" s="190"/>
      <c r="DA127" s="190"/>
      <c r="DB127" s="190"/>
      <c r="DC127" s="190"/>
    </row>
    <row r="128" spans="1:107" x14ac:dyDescent="0.25">
      <c r="A128" s="54">
        <v>110</v>
      </c>
      <c r="B128" s="110" t="str">
        <f>'DATA SISWA'!C125</f>
        <v>06-</v>
      </c>
      <c r="C128" s="77" t="str">
        <f>'DATA SISWA'!D125</f>
        <v>005-</v>
      </c>
      <c r="D128" s="77">
        <f>'DATA SISWA'!E125</f>
        <v>0</v>
      </c>
      <c r="E128" s="111">
        <f>'DATA SISWA'!F125</f>
        <v>0</v>
      </c>
      <c r="F128" s="62" t="str">
        <f>'DATA SISWA'!B125</f>
        <v>ROBI ADI PUTRA</v>
      </c>
      <c r="G128" s="119" t="str">
        <f>'DATA SISWA'!G125</f>
        <v>A</v>
      </c>
      <c r="H128" s="120">
        <f>IF(G128=$G$16,'DATA GURU'!$C$30,0)</f>
        <v>1.75</v>
      </c>
      <c r="I128" s="119" t="str">
        <f>'DATA SISWA'!I125</f>
        <v>E</v>
      </c>
      <c r="J128" s="120">
        <f>IF(I128=$I$16,'DATA GURU'!$C$30,0)</f>
        <v>1.75</v>
      </c>
      <c r="K128" s="119" t="str">
        <f>'DATA SISWA'!K125</f>
        <v>E</v>
      </c>
      <c r="L128" s="120">
        <f>IF(K128=$K$16,'DATA GURU'!$C$30,0)</f>
        <v>0</v>
      </c>
      <c r="M128" s="119" t="str">
        <f>'DATA SISWA'!M125</f>
        <v>A</v>
      </c>
      <c r="N128" s="120">
        <f>IF(M128=$M$16,'DATA GURU'!$C$30,0)</f>
        <v>1.75</v>
      </c>
      <c r="O128" s="119" t="str">
        <f>'DATA SISWA'!O125</f>
        <v>E</v>
      </c>
      <c r="P128" s="120">
        <f>IF(O128=$O$16,'DATA GURU'!$C$30,0)</f>
        <v>0</v>
      </c>
      <c r="Q128" s="119" t="str">
        <f>'DATA SISWA'!Q125</f>
        <v>E</v>
      </c>
      <c r="R128" s="120">
        <f>IF(Q128=$Q$16,'DATA GURU'!$C$30,0)</f>
        <v>0</v>
      </c>
      <c r="S128" s="119" t="str">
        <f>'DATA SISWA'!S125</f>
        <v>E</v>
      </c>
      <c r="T128" s="120">
        <f>IF(S128=$S$16,'DATA GURU'!$C$30,0)</f>
        <v>0</v>
      </c>
      <c r="U128" s="119" t="str">
        <f>'DATA SISWA'!U125</f>
        <v>C</v>
      </c>
      <c r="V128" s="120">
        <f>IF(U128=$U$16,'DATA GURU'!$C$30,0)</f>
        <v>0</v>
      </c>
      <c r="W128" s="119" t="str">
        <f>'DATA SISWA'!W125</f>
        <v>E</v>
      </c>
      <c r="X128" s="120">
        <f>IF(W128=$W$16,'DATA GURU'!$C$30,0)</f>
        <v>1.75</v>
      </c>
      <c r="Y128" s="119" t="str">
        <f>'DATA SISWA'!Y125</f>
        <v>B</v>
      </c>
      <c r="Z128" s="120">
        <f>IF(Y128=$Y$16,'DATA GURU'!$C$30,0)</f>
        <v>0</v>
      </c>
      <c r="AA128" s="119" t="str">
        <f>'DATA SISWA'!AA125</f>
        <v>E</v>
      </c>
      <c r="AB128" s="120">
        <f>IF(AA128=$AA$16,'DATA GURU'!$C$30,0)</f>
        <v>1.75</v>
      </c>
      <c r="AC128" s="178" t="str">
        <f>'DATA SISWA'!AC125</f>
        <v>C</v>
      </c>
      <c r="AD128" s="121">
        <f>IF(AC128=$AC$16,'DATA GURU'!$C$30,0)</f>
        <v>0</v>
      </c>
      <c r="AE128" s="178" t="str">
        <f>'DATA SISWA'!AE125</f>
        <v>E</v>
      </c>
      <c r="AF128" s="120">
        <f>IF(AE128=$AE$16,'DATA GURU'!$C$30,0)</f>
        <v>0</v>
      </c>
      <c r="AG128" s="178" t="str">
        <f>'DATA SISWA'!AG125</f>
        <v>A</v>
      </c>
      <c r="AH128" s="121">
        <f>IF(AG128=$AG$16,'DATA GURU'!$C$30,0)</f>
        <v>1.75</v>
      </c>
      <c r="AI128" s="178" t="str">
        <f>'DATA SISWA'!AI125</f>
        <v>C</v>
      </c>
      <c r="AJ128" s="120">
        <f>IF(AI128=$AI$16,'DATA GURU'!$C$30,0)</f>
        <v>0</v>
      </c>
      <c r="AK128" s="178" t="str">
        <f>'DATA SISWA'!AK125</f>
        <v>D</v>
      </c>
      <c r="AL128" s="121">
        <f>IF(AK128=$AK$16,'DATA GURU'!$C$30,0)</f>
        <v>0</v>
      </c>
      <c r="AM128" s="178" t="str">
        <f>'DATA SISWA'!AM125</f>
        <v>X</v>
      </c>
      <c r="AN128" s="120">
        <f>IF(AM128=$AM$16,'DATA GURU'!$C$30,0)</f>
        <v>0</v>
      </c>
      <c r="AO128" s="178" t="str">
        <f>'DATA SISWA'!AO125</f>
        <v>E</v>
      </c>
      <c r="AP128" s="121">
        <f>IF(AO128=$AO$16,'DATA GURU'!$C$30,0)</f>
        <v>1.75</v>
      </c>
      <c r="AQ128" s="178" t="str">
        <f>'DATA SISWA'!AQ125</f>
        <v>E</v>
      </c>
      <c r="AR128" s="120">
        <f>IF(AQ128=$AQ$16,'DATA GURU'!$C$30,0)</f>
        <v>0</v>
      </c>
      <c r="AS128" s="178" t="str">
        <f>'DATA SISWA'!AS125</f>
        <v>E</v>
      </c>
      <c r="AT128" s="121">
        <f>IF(AS128=$AS$16,'DATA GURU'!$C$30,0)</f>
        <v>0</v>
      </c>
      <c r="AU128" s="178" t="str">
        <f>'DATA SISWA'!AU125</f>
        <v>D</v>
      </c>
      <c r="AV128" s="120">
        <f>IF(AU128=$AU$16,'DATA GURU'!$C$30,0)</f>
        <v>0</v>
      </c>
      <c r="AW128" s="178" t="str">
        <f>'DATA SISWA'!AW125</f>
        <v>C</v>
      </c>
      <c r="AX128" s="121">
        <f>IF(AW128=$AW$16,'DATA GURU'!$C$30,0)</f>
        <v>0</v>
      </c>
      <c r="AY128" s="178" t="str">
        <f>'DATA SISWA'!AY125</f>
        <v>C</v>
      </c>
      <c r="AZ128" s="120">
        <f>IF(AY128=$AY$16,'DATA GURU'!$C$30,0)</f>
        <v>1.75</v>
      </c>
      <c r="BA128" s="178" t="str">
        <f>'DATA SISWA'!BA125</f>
        <v>A</v>
      </c>
      <c r="BB128" s="121">
        <f>IF(BA128=$BA$16,'DATA GURU'!$C$30,0)</f>
        <v>0</v>
      </c>
      <c r="BC128" s="178" t="str">
        <f>'DATA SISWA'!BC125</f>
        <v>A</v>
      </c>
      <c r="BD128" s="120">
        <f>IF(BC128=$BC$16,'DATA GURU'!$C$30,0)</f>
        <v>0</v>
      </c>
      <c r="BE128" s="178" t="str">
        <f>'DATA SISWA'!BE125</f>
        <v>C</v>
      </c>
      <c r="BF128" s="121">
        <f>IF(BE128=$BE$16,'DATA GURU'!$C$30,0)</f>
        <v>1.75</v>
      </c>
      <c r="BG128" s="178" t="str">
        <f>'DATA SISWA'!BG125</f>
        <v>B</v>
      </c>
      <c r="BH128" s="120">
        <f>IF(BG128=$BG$16,'DATA GURU'!$C$30,0)</f>
        <v>0</v>
      </c>
      <c r="BI128" s="178" t="str">
        <f>'DATA SISWA'!BI125</f>
        <v>D</v>
      </c>
      <c r="BJ128" s="121">
        <f>IF(BI128=$BI$16,'DATA GURU'!$C$30,0)</f>
        <v>0</v>
      </c>
      <c r="BK128" s="178" t="str">
        <f>'DATA SISWA'!BK125</f>
        <v>A</v>
      </c>
      <c r="BL128" s="120">
        <f>IF(BK128=$BK$16,'DATA GURU'!$C$30,0)</f>
        <v>0</v>
      </c>
      <c r="BM128" s="178" t="str">
        <f>'DATA SISWA'!BM125</f>
        <v>B</v>
      </c>
      <c r="BN128" s="121">
        <f>IF(BM128=$BM$16,'DATA GURU'!$C$30,0)</f>
        <v>0</v>
      </c>
      <c r="BO128" s="178" t="str">
        <f>'DATA SISWA'!BO125</f>
        <v>E</v>
      </c>
      <c r="BP128" s="120">
        <f>IF(BO128=$BO$16,'DATA GURU'!$C$30,0)</f>
        <v>0</v>
      </c>
      <c r="BQ128" s="178" t="str">
        <f>'DATA SISWA'!BQ125</f>
        <v>E</v>
      </c>
      <c r="BR128" s="121">
        <f>IF(BQ128=$BQ$16,'DATA GURU'!$C$30,0)</f>
        <v>1.75</v>
      </c>
      <c r="BS128" s="178" t="str">
        <f>'DATA SISWA'!BS125</f>
        <v>E</v>
      </c>
      <c r="BT128" s="120">
        <f>IF(BS128=$BS$16,'DATA GURU'!$C$30,0)</f>
        <v>1.75</v>
      </c>
      <c r="BU128" s="178" t="str">
        <f>'DATA SISWA'!BU125</f>
        <v>A</v>
      </c>
      <c r="BV128" s="121">
        <f>IF(BU128=$BU$16,'DATA GURU'!$C$30,0)</f>
        <v>0</v>
      </c>
      <c r="BW128" s="178" t="str">
        <f>'DATA SISWA'!BW125</f>
        <v>D</v>
      </c>
      <c r="BX128" s="120">
        <f>IF(BW128=$BW$16,'DATA GURU'!$C$30,0)</f>
        <v>1.75</v>
      </c>
      <c r="BY128" s="178" t="str">
        <f>'DATA SISWA'!BY125</f>
        <v>B</v>
      </c>
      <c r="BZ128" s="121">
        <f>IF(BY128=$BY$16,'DATA GURU'!$C$30,0)</f>
        <v>0</v>
      </c>
      <c r="CA128" s="178" t="str">
        <f>'DATA SISWA'!CA125</f>
        <v>E</v>
      </c>
      <c r="CB128" s="120">
        <f>IF(CA128=$CA$16,'DATA GURU'!$C$30,0)</f>
        <v>0</v>
      </c>
      <c r="CC128" s="178" t="str">
        <f>'DATA SISWA'!CC125</f>
        <v>E</v>
      </c>
      <c r="CD128" s="121">
        <f>IF(CC128=$CC$16,'DATA GURU'!$C$30,0)</f>
        <v>0</v>
      </c>
      <c r="CE128" s="178" t="str">
        <f>'DATA SISWA'!CE125</f>
        <v>A</v>
      </c>
      <c r="CF128" s="120">
        <f>IF(CE128=$CE$16,'DATA GURU'!$C$30,0)</f>
        <v>0</v>
      </c>
      <c r="CG128" s="178" t="str">
        <f>'DATA SISWA'!CG125</f>
        <v>A</v>
      </c>
      <c r="CH128" s="121">
        <f>IF(CG128=$CG$16,'DATA GURU'!$C$30,0)</f>
        <v>0</v>
      </c>
      <c r="CI128" s="52">
        <f>'DATA SISWA'!CI125</f>
        <v>0</v>
      </c>
      <c r="CJ128" s="52">
        <f>'DATA SISWA'!CJ125</f>
        <v>0</v>
      </c>
      <c r="CK128" s="52">
        <f>'DATA SISWA'!CK125</f>
        <v>0</v>
      </c>
      <c r="CL128" s="52">
        <f>'DATA SISWA'!CL125</f>
        <v>0</v>
      </c>
      <c r="CM128" s="52">
        <f>'DATA SISWA'!CM125</f>
        <v>3</v>
      </c>
      <c r="CN128" s="63">
        <f>'DATA SISWA'!CN125</f>
        <v>12</v>
      </c>
      <c r="CO128" s="63">
        <f>'DATA SISWA'!CO125</f>
        <v>28</v>
      </c>
      <c r="CP128" s="63">
        <f>'DATA SISWA'!CP125</f>
        <v>3</v>
      </c>
      <c r="CQ128" s="38">
        <f>'DATA SISWA'!CQ125</f>
        <v>24</v>
      </c>
      <c r="CR128" s="39">
        <f>(CQ128/$V$133)*100</f>
        <v>24</v>
      </c>
      <c r="CS128" s="161" t="str">
        <f t="shared" si="22"/>
        <v>-</v>
      </c>
      <c r="CT128" s="161" t="str">
        <f t="shared" si="23"/>
        <v>v</v>
      </c>
      <c r="CU128" s="162" t="str">
        <f t="shared" si="24"/>
        <v>Remedial</v>
      </c>
      <c r="CX128" s="190"/>
      <c r="CY128" s="113"/>
      <c r="CZ128" s="190"/>
      <c r="DA128" s="190"/>
      <c r="DB128" s="190"/>
      <c r="DC128" s="190"/>
    </row>
    <row r="129" spans="1:107" ht="15" customHeight="1" x14ac:dyDescent="0.25">
      <c r="A129" s="64"/>
      <c r="B129" s="326" t="s">
        <v>50</v>
      </c>
      <c r="C129" s="327"/>
      <c r="D129" s="327"/>
      <c r="E129" s="327"/>
      <c r="F129" s="328"/>
      <c r="G129" s="122">
        <f>SUM(H19:H128)</f>
        <v>127.75</v>
      </c>
      <c r="H129" s="123">
        <f>SUM(H19:H128)</f>
        <v>127.75</v>
      </c>
      <c r="I129" s="123">
        <f>SUM(J19:J128)</f>
        <v>59.5</v>
      </c>
      <c r="J129" s="189">
        <f>SUM(J19:J128)</f>
        <v>59.5</v>
      </c>
      <c r="K129" s="123">
        <f>SUM(L19:L128)</f>
        <v>15.75</v>
      </c>
      <c r="L129" s="189">
        <f>SUM(L19:L128)</f>
        <v>15.75</v>
      </c>
      <c r="M129" s="123">
        <f>SUM(N19:N128)</f>
        <v>126</v>
      </c>
      <c r="N129" s="123">
        <f>SUM(N19:N128)</f>
        <v>126</v>
      </c>
      <c r="O129" s="123">
        <f>SUM(P19:P128)</f>
        <v>19.25</v>
      </c>
      <c r="P129" s="189">
        <f>SUM(P19:P128)</f>
        <v>19.25</v>
      </c>
      <c r="Q129" s="123">
        <f>SUM(R19:R128)</f>
        <v>66.5</v>
      </c>
      <c r="R129" s="189">
        <f>SUM(R19:R128)</f>
        <v>66.5</v>
      </c>
      <c r="S129" s="123">
        <f>SUM(T19:T128)</f>
        <v>19.25</v>
      </c>
      <c r="T129" s="189">
        <f>SUM(T19:T128)</f>
        <v>19.25</v>
      </c>
      <c r="U129" s="123">
        <f>SUM(V19:V128)</f>
        <v>61.25</v>
      </c>
      <c r="V129" s="189">
        <f>SUM(V19:V128)</f>
        <v>61.25</v>
      </c>
      <c r="W129" s="123">
        <f>SUM(X19:X128)</f>
        <v>29.75</v>
      </c>
      <c r="X129" s="189">
        <f>SUM(X19:X128)</f>
        <v>29.75</v>
      </c>
      <c r="Y129" s="123">
        <f>SUM(Z19:Z128)</f>
        <v>66.5</v>
      </c>
      <c r="Z129" s="189">
        <f>SUM(Z19:Z128)</f>
        <v>66.5</v>
      </c>
      <c r="AA129" s="123">
        <f>SUM(AB19:AB128)</f>
        <v>141.75</v>
      </c>
      <c r="AB129" s="123">
        <f>SUM(AB19:AB128)</f>
        <v>141.75</v>
      </c>
      <c r="AC129" s="123">
        <f>SUM(AD19:AD128)</f>
        <v>112</v>
      </c>
      <c r="AD129" s="123">
        <f>SUM(AD19:AD128)</f>
        <v>112</v>
      </c>
      <c r="AE129" s="123">
        <f>SUM(AF19:AF128)</f>
        <v>8.75</v>
      </c>
      <c r="AF129" s="177">
        <f>SUM(AF19:AF128)</f>
        <v>8.75</v>
      </c>
      <c r="AG129" s="123">
        <f>SUM(AH19:AH128)</f>
        <v>164.5</v>
      </c>
      <c r="AH129" s="123">
        <f>SUM(AH19:AH128)</f>
        <v>164.5</v>
      </c>
      <c r="AI129" s="123">
        <f>SUM(AJ19:AJ128)</f>
        <v>133</v>
      </c>
      <c r="AJ129" s="123">
        <f>SUM(AJ19:AJ128)</f>
        <v>133</v>
      </c>
      <c r="AK129" s="123">
        <f>SUM(AL19:AL128)</f>
        <v>70</v>
      </c>
      <c r="AL129" s="189">
        <f>SUM(AL19:AL128)</f>
        <v>70</v>
      </c>
      <c r="AM129" s="123">
        <f>SUM(AN19:AN128)</f>
        <v>136.5</v>
      </c>
      <c r="AN129" s="123">
        <f>SUM(AN19:AN128)</f>
        <v>136.5</v>
      </c>
      <c r="AO129" s="123">
        <f>SUM(AP19:AP128)</f>
        <v>8.75</v>
      </c>
      <c r="AP129" s="177">
        <f>SUM(AP19:AP128)</f>
        <v>8.75</v>
      </c>
      <c r="AQ129" s="123">
        <f>SUM(AR19:AR128)</f>
        <v>187.25</v>
      </c>
      <c r="AR129" s="123">
        <f>SUM(AR19:AR128)</f>
        <v>187.25</v>
      </c>
      <c r="AS129" s="123">
        <f>SUM(AT19:AT128)</f>
        <v>52.5</v>
      </c>
      <c r="AT129" s="189">
        <f>SUM(AT19:AT128)</f>
        <v>52.5</v>
      </c>
      <c r="AU129" s="123">
        <f>SUM(AV19:AV128)</f>
        <v>40.25</v>
      </c>
      <c r="AV129" s="189">
        <f>SUM(AV19:AV128)</f>
        <v>40.25</v>
      </c>
      <c r="AW129" s="123">
        <f>SUM(AX19:AX128)</f>
        <v>136.5</v>
      </c>
      <c r="AX129" s="123">
        <f>SUM(AX19:AX128)</f>
        <v>136.5</v>
      </c>
      <c r="AY129" s="123">
        <f>SUM(AZ19:AZ128)</f>
        <v>134.75</v>
      </c>
      <c r="AZ129" s="123">
        <f>SUM(AZ19:AZ128)</f>
        <v>134.75</v>
      </c>
      <c r="BA129" s="123">
        <f>SUM(BB19:BB128)</f>
        <v>145.25</v>
      </c>
      <c r="BB129" s="123">
        <f>SUM(BB19:BB128)</f>
        <v>145.25</v>
      </c>
      <c r="BC129" s="123">
        <f>SUM(BD19:BD128)</f>
        <v>124.25</v>
      </c>
      <c r="BD129" s="123">
        <f>SUM(BD19:BD128)</f>
        <v>124.25</v>
      </c>
      <c r="BE129" s="123">
        <f>SUM(BF19:BF128)</f>
        <v>148.75</v>
      </c>
      <c r="BF129" s="123">
        <f>SUM(BF19:BF128)</f>
        <v>148.75</v>
      </c>
      <c r="BG129" s="123">
        <f>SUM(BH19:BH128)</f>
        <v>112</v>
      </c>
      <c r="BH129" s="123">
        <f>SUM(BH19:BH128)</f>
        <v>112</v>
      </c>
      <c r="BI129" s="123">
        <f>SUM(BJ19:BJ128)</f>
        <v>52.5</v>
      </c>
      <c r="BJ129" s="189">
        <f>SUM(BJ19:BJ128)</f>
        <v>52.5</v>
      </c>
      <c r="BK129" s="123">
        <f>SUM(BL19:BL128)</f>
        <v>17.5</v>
      </c>
      <c r="BL129" s="189">
        <f>SUM(BL19:BL128)</f>
        <v>17.5</v>
      </c>
      <c r="BM129" s="123">
        <f>SUM(BN19:BN128)</f>
        <v>122.5</v>
      </c>
      <c r="BN129" s="123">
        <f>SUM(BN19:BN128)</f>
        <v>122.5</v>
      </c>
      <c r="BO129" s="123">
        <f>SUM(BP19:BP128)</f>
        <v>92.75</v>
      </c>
      <c r="BP129" s="189">
        <f>SUM(BP19:BP128)</f>
        <v>92.75</v>
      </c>
      <c r="BQ129" s="123">
        <f>SUM(BR19:BR128)</f>
        <v>127.75</v>
      </c>
      <c r="BR129" s="123">
        <f>SUM(BR19:BR128)</f>
        <v>127.75</v>
      </c>
      <c r="BS129" s="123">
        <f>SUM(BT19:BT128)</f>
        <v>166.25</v>
      </c>
      <c r="BT129" s="123">
        <f>SUM(BT19:BT128)</f>
        <v>166.25</v>
      </c>
      <c r="BU129" s="123">
        <f>SUM(BV19:BV128)</f>
        <v>101.5</v>
      </c>
      <c r="BV129" s="123">
        <f>SUM(BV19:BV128)</f>
        <v>101.5</v>
      </c>
      <c r="BW129" s="123">
        <f>SUM(BX19:BX128)</f>
        <v>49</v>
      </c>
      <c r="BX129" s="189">
        <f>SUM(BX19:BX128)</f>
        <v>49</v>
      </c>
      <c r="BY129" s="123">
        <f>SUM(BZ19:BZ128)</f>
        <v>96.25</v>
      </c>
      <c r="BZ129" s="189">
        <f>SUM(BZ19:BZ128)</f>
        <v>96.25</v>
      </c>
      <c r="CA129" s="123">
        <f>SUM(CB19:CB128)</f>
        <v>110.25</v>
      </c>
      <c r="CB129" s="123">
        <f>SUM(CB19:CB128)</f>
        <v>110.25</v>
      </c>
      <c r="CC129" s="123">
        <f>SUM(CD19:CD128)</f>
        <v>47.25</v>
      </c>
      <c r="CD129" s="189">
        <f>SUM(CD19:CD128)</f>
        <v>47.25</v>
      </c>
      <c r="CE129" s="123">
        <f>SUM(CF19:CF128)</f>
        <v>127.75</v>
      </c>
      <c r="CF129" s="123">
        <f>SUM(CF19:CF128)</f>
        <v>127.75</v>
      </c>
      <c r="CG129" s="123">
        <f>SUM(CH19:CH128)</f>
        <v>31.5</v>
      </c>
      <c r="CH129" s="189">
        <f t="shared" ref="CH129:CM129" si="25">SUM(CH19:CH128)</f>
        <v>31.5</v>
      </c>
      <c r="CI129" s="78">
        <f t="shared" si="25"/>
        <v>299</v>
      </c>
      <c r="CJ129" s="78">
        <f t="shared" si="25"/>
        <v>587</v>
      </c>
      <c r="CK129" s="78">
        <f t="shared" si="25"/>
        <v>269</v>
      </c>
      <c r="CL129" s="78">
        <f t="shared" si="25"/>
        <v>105</v>
      </c>
      <c r="CM129" s="78">
        <f t="shared" si="25"/>
        <v>435</v>
      </c>
      <c r="CN129" s="279" t="s">
        <v>13</v>
      </c>
      <c r="CO129" s="280"/>
      <c r="CP129" s="281"/>
      <c r="CQ129" s="151">
        <f>SUM(CQ19:CQ128)</f>
        <v>5286</v>
      </c>
      <c r="CR129" s="40"/>
      <c r="CS129" s="40"/>
      <c r="CT129" s="40"/>
      <c r="CU129" s="40"/>
    </row>
    <row r="130" spans="1:107" x14ac:dyDescent="0.25">
      <c r="A130" s="66"/>
      <c r="B130" s="329" t="s">
        <v>51</v>
      </c>
      <c r="C130" s="330"/>
      <c r="D130" s="330"/>
      <c r="E130" s="330"/>
      <c r="F130" s="331"/>
      <c r="G130" s="108">
        <f t="shared" ref="G130:AL130" si="26">$P$13*G17</f>
        <v>192.5</v>
      </c>
      <c r="H130" s="79">
        <f t="shared" si="26"/>
        <v>192.5</v>
      </c>
      <c r="I130" s="79">
        <f t="shared" si="26"/>
        <v>192.5</v>
      </c>
      <c r="J130" s="79">
        <f t="shared" si="26"/>
        <v>192.5</v>
      </c>
      <c r="K130" s="79">
        <f t="shared" si="26"/>
        <v>192.5</v>
      </c>
      <c r="L130" s="79">
        <f t="shared" si="26"/>
        <v>192.5</v>
      </c>
      <c r="M130" s="79">
        <f t="shared" si="26"/>
        <v>192.5</v>
      </c>
      <c r="N130" s="79">
        <f t="shared" si="26"/>
        <v>192.5</v>
      </c>
      <c r="O130" s="79">
        <f t="shared" si="26"/>
        <v>192.5</v>
      </c>
      <c r="P130" s="79">
        <f t="shared" si="26"/>
        <v>192.5</v>
      </c>
      <c r="Q130" s="79">
        <f t="shared" si="26"/>
        <v>192.5</v>
      </c>
      <c r="R130" s="79">
        <f t="shared" si="26"/>
        <v>192.5</v>
      </c>
      <c r="S130" s="79">
        <f t="shared" si="26"/>
        <v>192.5</v>
      </c>
      <c r="T130" s="79">
        <f t="shared" si="26"/>
        <v>192.5</v>
      </c>
      <c r="U130" s="79">
        <f t="shared" si="26"/>
        <v>192.5</v>
      </c>
      <c r="V130" s="79">
        <f t="shared" si="26"/>
        <v>192.5</v>
      </c>
      <c r="W130" s="79">
        <f t="shared" si="26"/>
        <v>192.5</v>
      </c>
      <c r="X130" s="79">
        <f t="shared" si="26"/>
        <v>192.5</v>
      </c>
      <c r="Y130" s="79">
        <f t="shared" si="26"/>
        <v>192.5</v>
      </c>
      <c r="Z130" s="79">
        <f t="shared" si="26"/>
        <v>192.5</v>
      </c>
      <c r="AA130" s="79">
        <f t="shared" si="26"/>
        <v>192.5</v>
      </c>
      <c r="AB130" s="79">
        <f t="shared" si="26"/>
        <v>192.5</v>
      </c>
      <c r="AC130" s="79">
        <f t="shared" si="26"/>
        <v>192.5</v>
      </c>
      <c r="AD130" s="79">
        <f t="shared" si="26"/>
        <v>192.5</v>
      </c>
      <c r="AE130" s="79">
        <f t="shared" si="26"/>
        <v>192.5</v>
      </c>
      <c r="AF130" s="79">
        <f t="shared" si="26"/>
        <v>192.5</v>
      </c>
      <c r="AG130" s="79">
        <f t="shared" si="26"/>
        <v>192.5</v>
      </c>
      <c r="AH130" s="79">
        <f t="shared" si="26"/>
        <v>192.5</v>
      </c>
      <c r="AI130" s="79">
        <f t="shared" si="26"/>
        <v>192.5</v>
      </c>
      <c r="AJ130" s="79">
        <f t="shared" si="26"/>
        <v>192.5</v>
      </c>
      <c r="AK130" s="79">
        <f t="shared" si="26"/>
        <v>192.5</v>
      </c>
      <c r="AL130" s="79">
        <f t="shared" si="26"/>
        <v>192.5</v>
      </c>
      <c r="AM130" s="79">
        <f t="shared" ref="AM130:BR130" si="27">$P$13*AM17</f>
        <v>192.5</v>
      </c>
      <c r="AN130" s="79">
        <f t="shared" si="27"/>
        <v>192.5</v>
      </c>
      <c r="AO130" s="79">
        <f t="shared" si="27"/>
        <v>192.5</v>
      </c>
      <c r="AP130" s="79">
        <f t="shared" si="27"/>
        <v>192.5</v>
      </c>
      <c r="AQ130" s="79">
        <f t="shared" si="27"/>
        <v>192.5</v>
      </c>
      <c r="AR130" s="79">
        <f t="shared" si="27"/>
        <v>192.5</v>
      </c>
      <c r="AS130" s="79">
        <f t="shared" si="27"/>
        <v>192.5</v>
      </c>
      <c r="AT130" s="79">
        <f t="shared" si="27"/>
        <v>192.5</v>
      </c>
      <c r="AU130" s="79">
        <f t="shared" si="27"/>
        <v>192.5</v>
      </c>
      <c r="AV130" s="79">
        <f t="shared" si="27"/>
        <v>192.5</v>
      </c>
      <c r="AW130" s="79">
        <f t="shared" si="27"/>
        <v>192.5</v>
      </c>
      <c r="AX130" s="79">
        <f t="shared" si="27"/>
        <v>192.5</v>
      </c>
      <c r="AY130" s="79">
        <f t="shared" si="27"/>
        <v>192.5</v>
      </c>
      <c r="AZ130" s="79">
        <f t="shared" si="27"/>
        <v>192.5</v>
      </c>
      <c r="BA130" s="79">
        <f t="shared" si="27"/>
        <v>192.5</v>
      </c>
      <c r="BB130" s="79">
        <f t="shared" si="27"/>
        <v>192.5</v>
      </c>
      <c r="BC130" s="79">
        <f t="shared" si="27"/>
        <v>192.5</v>
      </c>
      <c r="BD130" s="79">
        <f t="shared" si="27"/>
        <v>192.5</v>
      </c>
      <c r="BE130" s="79">
        <f t="shared" si="27"/>
        <v>192.5</v>
      </c>
      <c r="BF130" s="79">
        <f t="shared" si="27"/>
        <v>192.5</v>
      </c>
      <c r="BG130" s="79">
        <f t="shared" si="27"/>
        <v>192.5</v>
      </c>
      <c r="BH130" s="79">
        <f t="shared" si="27"/>
        <v>192.5</v>
      </c>
      <c r="BI130" s="79">
        <f t="shared" si="27"/>
        <v>192.5</v>
      </c>
      <c r="BJ130" s="79">
        <f t="shared" si="27"/>
        <v>192.5</v>
      </c>
      <c r="BK130" s="79">
        <f t="shared" si="27"/>
        <v>192.5</v>
      </c>
      <c r="BL130" s="79">
        <f t="shared" si="27"/>
        <v>192.5</v>
      </c>
      <c r="BM130" s="79">
        <f t="shared" si="27"/>
        <v>192.5</v>
      </c>
      <c r="BN130" s="79">
        <f t="shared" si="27"/>
        <v>192.5</v>
      </c>
      <c r="BO130" s="79">
        <f t="shared" si="27"/>
        <v>192.5</v>
      </c>
      <c r="BP130" s="79">
        <f t="shared" si="27"/>
        <v>192.5</v>
      </c>
      <c r="BQ130" s="79">
        <f t="shared" si="27"/>
        <v>192.5</v>
      </c>
      <c r="BR130" s="79">
        <f t="shared" si="27"/>
        <v>192.5</v>
      </c>
      <c r="BS130" s="79">
        <f t="shared" ref="BS130:CM130" si="28">$P$13*BS17</f>
        <v>192.5</v>
      </c>
      <c r="BT130" s="79">
        <f t="shared" si="28"/>
        <v>192.5</v>
      </c>
      <c r="BU130" s="79">
        <f t="shared" si="28"/>
        <v>192.5</v>
      </c>
      <c r="BV130" s="79">
        <f t="shared" si="28"/>
        <v>192.5</v>
      </c>
      <c r="BW130" s="79">
        <f t="shared" si="28"/>
        <v>192.5</v>
      </c>
      <c r="BX130" s="79">
        <f t="shared" si="28"/>
        <v>192.5</v>
      </c>
      <c r="BY130" s="79">
        <f t="shared" si="28"/>
        <v>192.5</v>
      </c>
      <c r="BZ130" s="79">
        <f t="shared" si="28"/>
        <v>192.5</v>
      </c>
      <c r="CA130" s="79">
        <f t="shared" si="28"/>
        <v>192.5</v>
      </c>
      <c r="CB130" s="79">
        <f t="shared" si="28"/>
        <v>192.5</v>
      </c>
      <c r="CC130" s="79">
        <f t="shared" si="28"/>
        <v>192.5</v>
      </c>
      <c r="CD130" s="79">
        <f t="shared" si="28"/>
        <v>192.5</v>
      </c>
      <c r="CE130" s="79">
        <f t="shared" si="28"/>
        <v>192.5</v>
      </c>
      <c r="CF130" s="79">
        <f t="shared" si="28"/>
        <v>192.5</v>
      </c>
      <c r="CG130" s="79">
        <f t="shared" si="28"/>
        <v>192.5</v>
      </c>
      <c r="CH130" s="79">
        <f t="shared" si="28"/>
        <v>192.5</v>
      </c>
      <c r="CI130" s="79">
        <f t="shared" si="28"/>
        <v>550</v>
      </c>
      <c r="CJ130" s="79">
        <f t="shared" si="28"/>
        <v>990</v>
      </c>
      <c r="CK130" s="79">
        <f t="shared" si="28"/>
        <v>770</v>
      </c>
      <c r="CL130" s="79">
        <f t="shared" si="28"/>
        <v>330</v>
      </c>
      <c r="CM130" s="79">
        <f t="shared" si="28"/>
        <v>660</v>
      </c>
      <c r="CN130" s="282"/>
      <c r="CO130" s="283"/>
      <c r="CP130" s="284"/>
      <c r="CQ130" s="145">
        <f>$P$13*V133</f>
        <v>11000</v>
      </c>
      <c r="CR130" s="67"/>
      <c r="CS130" s="67"/>
      <c r="CT130" s="67"/>
      <c r="CU130" s="67"/>
    </row>
    <row r="131" spans="1:107" ht="15.75" thickBot="1" x14ac:dyDescent="0.3">
      <c r="A131" s="65"/>
      <c r="B131" s="332" t="s">
        <v>52</v>
      </c>
      <c r="C131" s="333"/>
      <c r="D131" s="333"/>
      <c r="E131" s="333"/>
      <c r="F131" s="334"/>
      <c r="G131" s="109">
        <f>(G129/G130)*100</f>
        <v>66.363636363636374</v>
      </c>
      <c r="H131" s="80">
        <f>(H129/H130)*100</f>
        <v>66.363636363636374</v>
      </c>
      <c r="I131" s="80">
        <f t="shared" ref="I131:BS131" si="29">(I129/I130)*100</f>
        <v>30.909090909090907</v>
      </c>
      <c r="J131" s="80">
        <f t="shared" si="29"/>
        <v>30.909090909090907</v>
      </c>
      <c r="K131" s="80">
        <f t="shared" si="29"/>
        <v>8.1818181818181817</v>
      </c>
      <c r="L131" s="80">
        <f t="shared" si="29"/>
        <v>8.1818181818181817</v>
      </c>
      <c r="M131" s="80">
        <f t="shared" si="29"/>
        <v>65.454545454545453</v>
      </c>
      <c r="N131" s="80">
        <f t="shared" si="29"/>
        <v>65.454545454545453</v>
      </c>
      <c r="O131" s="80">
        <f t="shared" si="29"/>
        <v>10</v>
      </c>
      <c r="P131" s="80">
        <f t="shared" si="29"/>
        <v>10</v>
      </c>
      <c r="Q131" s="80">
        <f t="shared" si="29"/>
        <v>34.545454545454547</v>
      </c>
      <c r="R131" s="80">
        <f t="shared" si="29"/>
        <v>34.545454545454547</v>
      </c>
      <c r="S131" s="80">
        <f t="shared" si="29"/>
        <v>10</v>
      </c>
      <c r="T131" s="80">
        <f t="shared" si="29"/>
        <v>10</v>
      </c>
      <c r="U131" s="80">
        <f t="shared" si="29"/>
        <v>31.818181818181817</v>
      </c>
      <c r="V131" s="80">
        <f t="shared" si="29"/>
        <v>31.818181818181817</v>
      </c>
      <c r="W131" s="80">
        <f t="shared" si="29"/>
        <v>15.454545454545453</v>
      </c>
      <c r="X131" s="80">
        <f t="shared" si="29"/>
        <v>15.454545454545453</v>
      </c>
      <c r="Y131" s="80">
        <f t="shared" si="29"/>
        <v>34.545454545454547</v>
      </c>
      <c r="Z131" s="80">
        <f t="shared" si="29"/>
        <v>34.545454545454547</v>
      </c>
      <c r="AA131" s="80">
        <f t="shared" si="29"/>
        <v>73.636363636363626</v>
      </c>
      <c r="AB131" s="80">
        <f t="shared" si="29"/>
        <v>73.636363636363626</v>
      </c>
      <c r="AC131" s="80">
        <f t="shared" si="29"/>
        <v>58.18181818181818</v>
      </c>
      <c r="AD131" s="80">
        <f t="shared" si="29"/>
        <v>58.18181818181818</v>
      </c>
      <c r="AE131" s="80">
        <f t="shared" si="29"/>
        <v>4.5454545454545459</v>
      </c>
      <c r="AF131" s="80">
        <f t="shared" si="29"/>
        <v>4.5454545454545459</v>
      </c>
      <c r="AG131" s="80">
        <f t="shared" si="29"/>
        <v>85.454545454545453</v>
      </c>
      <c r="AH131" s="80">
        <f t="shared" si="29"/>
        <v>85.454545454545453</v>
      </c>
      <c r="AI131" s="80">
        <f t="shared" si="29"/>
        <v>69.090909090909093</v>
      </c>
      <c r="AJ131" s="80">
        <f t="shared" si="29"/>
        <v>69.090909090909093</v>
      </c>
      <c r="AK131" s="80">
        <f t="shared" si="29"/>
        <v>36.363636363636367</v>
      </c>
      <c r="AL131" s="80">
        <f t="shared" si="29"/>
        <v>36.363636363636367</v>
      </c>
      <c r="AM131" s="80">
        <f t="shared" si="29"/>
        <v>70.909090909090907</v>
      </c>
      <c r="AN131" s="80">
        <f t="shared" si="29"/>
        <v>70.909090909090907</v>
      </c>
      <c r="AO131" s="80">
        <f t="shared" si="29"/>
        <v>4.5454545454545459</v>
      </c>
      <c r="AP131" s="80">
        <f t="shared" si="29"/>
        <v>4.5454545454545459</v>
      </c>
      <c r="AQ131" s="80">
        <f t="shared" si="29"/>
        <v>97.27272727272728</v>
      </c>
      <c r="AR131" s="80">
        <f t="shared" si="29"/>
        <v>97.27272727272728</v>
      </c>
      <c r="AS131" s="80">
        <f t="shared" si="29"/>
        <v>27.27272727272727</v>
      </c>
      <c r="AT131" s="80">
        <f t="shared" si="29"/>
        <v>27.27272727272727</v>
      </c>
      <c r="AU131" s="80">
        <f t="shared" si="29"/>
        <v>20.909090909090907</v>
      </c>
      <c r="AV131" s="80">
        <f t="shared" si="29"/>
        <v>20.909090909090907</v>
      </c>
      <c r="AW131" s="80">
        <f t="shared" si="29"/>
        <v>70.909090909090907</v>
      </c>
      <c r="AX131" s="80">
        <f t="shared" si="29"/>
        <v>70.909090909090907</v>
      </c>
      <c r="AY131" s="80">
        <f t="shared" si="29"/>
        <v>70</v>
      </c>
      <c r="AZ131" s="80">
        <f t="shared" si="29"/>
        <v>70</v>
      </c>
      <c r="BA131" s="80">
        <f t="shared" si="29"/>
        <v>75.454545454545453</v>
      </c>
      <c r="BB131" s="80">
        <f t="shared" si="29"/>
        <v>75.454545454545453</v>
      </c>
      <c r="BC131" s="80">
        <f t="shared" si="29"/>
        <v>64.545454545454547</v>
      </c>
      <c r="BD131" s="80">
        <f t="shared" si="29"/>
        <v>64.545454545454547</v>
      </c>
      <c r="BE131" s="80">
        <f t="shared" si="29"/>
        <v>77.272727272727266</v>
      </c>
      <c r="BF131" s="80">
        <f t="shared" si="29"/>
        <v>77.272727272727266</v>
      </c>
      <c r="BG131" s="80">
        <f t="shared" si="29"/>
        <v>58.18181818181818</v>
      </c>
      <c r="BH131" s="80">
        <f t="shared" si="29"/>
        <v>58.18181818181818</v>
      </c>
      <c r="BI131" s="80">
        <f t="shared" si="29"/>
        <v>27.27272727272727</v>
      </c>
      <c r="BJ131" s="80">
        <f t="shared" si="29"/>
        <v>27.27272727272727</v>
      </c>
      <c r="BK131" s="80">
        <f t="shared" si="29"/>
        <v>9.0909090909090917</v>
      </c>
      <c r="BL131" s="80">
        <f t="shared" si="29"/>
        <v>9.0909090909090917</v>
      </c>
      <c r="BM131" s="80">
        <f t="shared" si="29"/>
        <v>63.636363636363633</v>
      </c>
      <c r="BN131" s="80">
        <f t="shared" si="29"/>
        <v>63.636363636363633</v>
      </c>
      <c r="BO131" s="80">
        <f t="shared" si="29"/>
        <v>48.18181818181818</v>
      </c>
      <c r="BP131" s="80">
        <f t="shared" si="29"/>
        <v>48.18181818181818</v>
      </c>
      <c r="BQ131" s="80">
        <f t="shared" si="29"/>
        <v>66.363636363636374</v>
      </c>
      <c r="BR131" s="80">
        <f t="shared" si="29"/>
        <v>66.363636363636374</v>
      </c>
      <c r="BS131" s="80">
        <f t="shared" si="29"/>
        <v>86.36363636363636</v>
      </c>
      <c r="BT131" s="80">
        <f t="shared" ref="BT131:CL131" si="30">(BT129/BT130)*100</f>
        <v>86.36363636363636</v>
      </c>
      <c r="BU131" s="80">
        <f t="shared" si="30"/>
        <v>52.72727272727272</v>
      </c>
      <c r="BV131" s="80">
        <f t="shared" si="30"/>
        <v>52.72727272727272</v>
      </c>
      <c r="BW131" s="80">
        <f t="shared" si="30"/>
        <v>25.454545454545453</v>
      </c>
      <c r="BX131" s="80">
        <f t="shared" si="30"/>
        <v>25.454545454545453</v>
      </c>
      <c r="BY131" s="80">
        <f t="shared" si="30"/>
        <v>50</v>
      </c>
      <c r="BZ131" s="80">
        <f t="shared" si="30"/>
        <v>50</v>
      </c>
      <c r="CA131" s="80">
        <f t="shared" si="30"/>
        <v>57.272727272727273</v>
      </c>
      <c r="CB131" s="80">
        <f t="shared" si="30"/>
        <v>57.272727272727273</v>
      </c>
      <c r="CC131" s="80">
        <f t="shared" si="30"/>
        <v>24.545454545454547</v>
      </c>
      <c r="CD131" s="80">
        <f t="shared" si="30"/>
        <v>24.545454545454547</v>
      </c>
      <c r="CE131" s="80">
        <f t="shared" si="30"/>
        <v>66.363636363636374</v>
      </c>
      <c r="CF131" s="80">
        <f t="shared" si="30"/>
        <v>66.363636363636374</v>
      </c>
      <c r="CG131" s="80">
        <f t="shared" si="30"/>
        <v>16.363636363636363</v>
      </c>
      <c r="CH131" s="80">
        <f t="shared" si="30"/>
        <v>16.363636363636363</v>
      </c>
      <c r="CI131" s="80">
        <f t="shared" si="30"/>
        <v>54.36363636363636</v>
      </c>
      <c r="CJ131" s="80">
        <f t="shared" si="30"/>
        <v>59.292929292929294</v>
      </c>
      <c r="CK131" s="80">
        <f t="shared" si="30"/>
        <v>34.935064935064936</v>
      </c>
      <c r="CL131" s="80">
        <f t="shared" si="30"/>
        <v>31.818181818181817</v>
      </c>
      <c r="CM131" s="80">
        <f>(CM129/CM130)*100</f>
        <v>65.909090909090907</v>
      </c>
      <c r="CN131" s="285"/>
      <c r="CO131" s="286"/>
      <c r="CP131" s="287"/>
      <c r="CQ131" s="152">
        <f>(CQ129/CQ130)*100</f>
        <v>48.054545454545455</v>
      </c>
      <c r="CR131" s="60"/>
      <c r="CS131" s="61"/>
      <c r="CT131" s="61"/>
      <c r="CU131" s="61"/>
    </row>
    <row r="132" spans="1:107" x14ac:dyDescent="0.25">
      <c r="A132" s="41"/>
      <c r="B132" s="41"/>
      <c r="C132" s="41"/>
      <c r="D132" s="41"/>
      <c r="E132" s="41"/>
      <c r="F132" s="55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41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41"/>
      <c r="CT132" s="41"/>
      <c r="CU132" s="41"/>
    </row>
    <row r="133" spans="1:107" x14ac:dyDescent="0.25">
      <c r="C133" s="41"/>
      <c r="D133" s="41"/>
      <c r="E133" s="41"/>
      <c r="F133" s="49" t="s">
        <v>53</v>
      </c>
      <c r="G133" s="56"/>
      <c r="H133" s="56"/>
      <c r="I133" s="56"/>
      <c r="J133" s="56"/>
      <c r="K133" s="56"/>
      <c r="L133" s="56"/>
      <c r="M133" s="41"/>
      <c r="Q133" s="56"/>
      <c r="R133" s="34"/>
      <c r="S133" s="56"/>
      <c r="T133" s="56"/>
      <c r="U133" s="56"/>
      <c r="V133" s="335">
        <f>H17+J17+L17+N17+P17+R17+T17+V17+X17+Z17+AB17+AD17+AF17+AH17+AJ17+AL17+AN17+AP17+AR17+AT17+AV17+AX17+AZ17+BB17+BD17+BF17+BH17+BJ17+BL17+BN17+BP17+BR17+BT17+BV17+BX17+BZ17+CB17+CD17+CF17+CH17+CI17+CJ17+CK17+CL17+CM17</f>
        <v>100</v>
      </c>
      <c r="W133" s="335"/>
      <c r="X133" s="335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41"/>
      <c r="CT133" s="41"/>
      <c r="CU133" s="41"/>
    </row>
    <row r="134" spans="1:107" x14ac:dyDescent="0.25">
      <c r="A134" s="41"/>
      <c r="B134" s="34"/>
      <c r="C134" s="41"/>
      <c r="D134" s="41"/>
      <c r="E134" s="41"/>
      <c r="F134" s="55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41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150"/>
      <c r="CS134" s="41"/>
      <c r="CT134" s="41"/>
      <c r="CU134" s="41"/>
    </row>
    <row r="135" spans="1:107" x14ac:dyDescent="0.25">
      <c r="C135" s="41"/>
      <c r="D135" s="41"/>
      <c r="E135" s="41"/>
      <c r="F135" s="35" t="s">
        <v>54</v>
      </c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41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150"/>
      <c r="CS135" s="41"/>
      <c r="CT135" s="41"/>
      <c r="CU135" s="41"/>
    </row>
    <row r="136" spans="1:107" x14ac:dyDescent="0.25">
      <c r="C136" s="41"/>
      <c r="D136" s="41"/>
      <c r="E136" s="41"/>
      <c r="F136" s="35" t="s">
        <v>55</v>
      </c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S136" s="41"/>
      <c r="CT136" s="41"/>
      <c r="CU136" s="41"/>
    </row>
    <row r="137" spans="1:107" x14ac:dyDescent="0.25">
      <c r="D137" s="41"/>
      <c r="E137" s="41"/>
      <c r="F137" s="35" t="s">
        <v>56</v>
      </c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57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X137" s="181"/>
      <c r="CY137" s="113"/>
      <c r="CZ137" s="181"/>
      <c r="DA137" s="181"/>
      <c r="DB137" s="181"/>
      <c r="DC137" s="181"/>
    </row>
    <row r="138" spans="1:107" x14ac:dyDescent="0.25">
      <c r="D138" s="41"/>
      <c r="E138" s="41"/>
      <c r="F138" s="34" t="s">
        <v>57</v>
      </c>
      <c r="G138" s="41"/>
      <c r="H138" s="41"/>
      <c r="I138" s="41"/>
      <c r="J138" s="41"/>
      <c r="K138" s="41"/>
      <c r="M138" s="41"/>
      <c r="T138" s="41"/>
      <c r="U138" s="43" t="s">
        <v>20</v>
      </c>
      <c r="V138" s="289">
        <f>+P13</f>
        <v>110</v>
      </c>
      <c r="W138" s="289"/>
      <c r="X138" s="289"/>
      <c r="Y138" s="193"/>
      <c r="Z138" s="34" t="s">
        <v>58</v>
      </c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X138" s="181"/>
      <c r="CY138" s="113"/>
      <c r="CZ138" s="181"/>
      <c r="DA138" s="181"/>
      <c r="DB138" s="181"/>
      <c r="DC138" s="181"/>
    </row>
    <row r="139" spans="1:107" x14ac:dyDescent="0.25">
      <c r="D139" s="41"/>
      <c r="E139" s="41"/>
      <c r="F139" s="34" t="s">
        <v>59</v>
      </c>
      <c r="G139" s="41"/>
      <c r="H139" s="41"/>
      <c r="I139" s="41"/>
      <c r="J139" s="41"/>
      <c r="K139" s="41"/>
      <c r="M139" s="41"/>
      <c r="T139" s="41"/>
      <c r="U139" s="43" t="s">
        <v>20</v>
      </c>
      <c r="V139" s="288">
        <f>V138-V140</f>
        <v>67</v>
      </c>
      <c r="W139" s="288"/>
      <c r="X139" s="288"/>
      <c r="Y139" s="288"/>
      <c r="Z139" s="34" t="s">
        <v>58</v>
      </c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X139" s="181"/>
      <c r="CY139" s="113"/>
      <c r="CZ139" s="181"/>
      <c r="DA139" s="181"/>
      <c r="DB139" s="181"/>
      <c r="DC139" s="181"/>
    </row>
    <row r="140" spans="1:107" x14ac:dyDescent="0.25">
      <c r="D140" s="41"/>
      <c r="E140" s="41"/>
      <c r="F140" s="34" t="s">
        <v>60</v>
      </c>
      <c r="G140" s="41"/>
      <c r="H140" s="41"/>
      <c r="I140" s="41"/>
      <c r="J140" s="41"/>
      <c r="K140" s="41"/>
      <c r="M140" s="41"/>
      <c r="T140" s="41"/>
      <c r="U140" s="43" t="s">
        <v>20</v>
      </c>
      <c r="V140" s="289">
        <f>COUNT(CX18:CX60)</f>
        <v>43</v>
      </c>
      <c r="W140" s="289"/>
      <c r="X140" s="289"/>
      <c r="Y140" s="289"/>
      <c r="Z140" s="34" t="s">
        <v>58</v>
      </c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X140" s="181"/>
      <c r="CY140" s="113"/>
      <c r="CZ140" s="181"/>
      <c r="DA140" s="181"/>
      <c r="DB140" s="181"/>
      <c r="DC140" s="181"/>
    </row>
    <row r="141" spans="1:107" x14ac:dyDescent="0.25">
      <c r="D141" s="41"/>
      <c r="E141" s="41"/>
      <c r="F141" s="35" t="s">
        <v>61</v>
      </c>
      <c r="G141" s="41"/>
      <c r="H141" s="41"/>
      <c r="I141" s="41"/>
      <c r="J141" s="41"/>
      <c r="K141" s="41"/>
      <c r="M141" s="41"/>
      <c r="T141" s="41"/>
      <c r="U141" s="34"/>
      <c r="V141" s="41"/>
      <c r="W141" s="50"/>
      <c r="X141" s="41"/>
      <c r="Y141" s="41"/>
      <c r="Z141" s="41"/>
      <c r="AA141" s="34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X141" s="181"/>
      <c r="CY141" s="113"/>
      <c r="CZ141" s="181"/>
      <c r="DA141" s="181"/>
      <c r="DB141" s="181"/>
      <c r="DC141" s="181"/>
    </row>
    <row r="142" spans="1:107" x14ac:dyDescent="0.25">
      <c r="D142" s="41"/>
      <c r="E142" s="41"/>
      <c r="F142" s="34" t="s">
        <v>62</v>
      </c>
      <c r="G142" s="41"/>
      <c r="H142" s="41"/>
      <c r="I142" s="41"/>
      <c r="J142" s="41"/>
      <c r="K142" s="41"/>
      <c r="M142" s="41"/>
      <c r="U142" s="43" t="s">
        <v>20</v>
      </c>
      <c r="V142" s="336">
        <f>(CQ129/CQ130)*100</f>
        <v>48.054545454545455</v>
      </c>
      <c r="W142" s="336"/>
      <c r="X142" s="336"/>
      <c r="Y142" s="336"/>
      <c r="Z142" s="34" t="s">
        <v>63</v>
      </c>
      <c r="AA142" s="173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X142" s="181"/>
      <c r="CY142" s="113"/>
      <c r="CZ142" s="181"/>
      <c r="DA142" s="181"/>
      <c r="DB142" s="181"/>
      <c r="DC142" s="181"/>
    </row>
    <row r="143" spans="1:107" x14ac:dyDescent="0.25">
      <c r="D143" s="41"/>
      <c r="E143" s="41"/>
      <c r="F143" s="34" t="s">
        <v>64</v>
      </c>
      <c r="G143" s="41"/>
      <c r="H143" s="41"/>
      <c r="I143" s="41"/>
      <c r="J143" s="41"/>
      <c r="K143" s="41"/>
      <c r="M143" s="41"/>
      <c r="U143" s="43" t="s">
        <v>20</v>
      </c>
      <c r="V143" s="336">
        <f>(V139/V138)*100</f>
        <v>60.909090909090914</v>
      </c>
      <c r="W143" s="336"/>
      <c r="X143" s="336"/>
      <c r="Y143" s="336"/>
      <c r="Z143" s="34" t="s">
        <v>63</v>
      </c>
      <c r="AA143" s="173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X143" s="181"/>
      <c r="CY143" s="113"/>
      <c r="CZ143" s="181"/>
      <c r="DA143" s="181"/>
      <c r="DB143" s="181"/>
      <c r="DC143" s="181"/>
    </row>
    <row r="144" spans="1:107" x14ac:dyDescent="0.25">
      <c r="D144" s="41"/>
      <c r="E144" s="41"/>
      <c r="F144" s="34"/>
      <c r="G144" s="41"/>
      <c r="H144" s="41"/>
      <c r="I144" s="41"/>
      <c r="J144" s="41"/>
      <c r="K144" s="41"/>
      <c r="M144" s="41"/>
      <c r="T144" s="41"/>
      <c r="U144" s="34"/>
      <c r="V144" s="41"/>
      <c r="W144" s="50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X144" s="181"/>
      <c r="CY144" s="113"/>
      <c r="CZ144" s="181"/>
      <c r="DA144" s="181"/>
      <c r="DB144" s="181"/>
      <c r="DC144" s="181"/>
    </row>
    <row r="145" spans="1:107" x14ac:dyDescent="0.25">
      <c r="D145" s="41"/>
      <c r="E145" s="41"/>
      <c r="F145" s="34"/>
      <c r="G145" s="41"/>
      <c r="H145" s="41"/>
      <c r="I145" s="41"/>
      <c r="J145" s="41"/>
      <c r="K145" s="41"/>
      <c r="M145" s="41"/>
      <c r="T145" s="41"/>
      <c r="U145" s="34"/>
      <c r="V145" s="41"/>
      <c r="W145" s="50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X145" s="181"/>
      <c r="CY145" s="113"/>
      <c r="CZ145" s="181"/>
      <c r="DA145" s="181"/>
      <c r="DB145" s="181"/>
      <c r="DC145" s="181"/>
    </row>
    <row r="146" spans="1:107" x14ac:dyDescent="0.25">
      <c r="D146" s="41"/>
      <c r="E146" s="41"/>
      <c r="F146" s="34" t="s">
        <v>65</v>
      </c>
      <c r="G146" s="41"/>
      <c r="H146" s="41"/>
      <c r="I146" s="41"/>
      <c r="J146" s="41"/>
      <c r="K146" s="41"/>
      <c r="M146" s="41"/>
      <c r="T146" s="41"/>
      <c r="U146" s="43" t="s">
        <v>20</v>
      </c>
      <c r="V146" s="41"/>
      <c r="W146" s="289"/>
      <c r="X146" s="289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X146" s="181"/>
      <c r="CY146" s="113"/>
      <c r="CZ146" s="181"/>
      <c r="DA146" s="181"/>
      <c r="DB146" s="181"/>
      <c r="DC146" s="181"/>
    </row>
    <row r="147" spans="1:107" x14ac:dyDescent="0.25">
      <c r="D147" s="41"/>
      <c r="E147" s="41"/>
      <c r="F147" s="34" t="s">
        <v>66</v>
      </c>
      <c r="G147" s="41"/>
      <c r="H147" s="41"/>
      <c r="I147" s="41"/>
      <c r="J147" s="41"/>
      <c r="K147" s="41"/>
      <c r="M147" s="41"/>
      <c r="U147" s="43" t="s">
        <v>20</v>
      </c>
      <c r="V147" s="288">
        <f>V140*1</f>
        <v>43</v>
      </c>
      <c r="W147" s="288"/>
      <c r="X147" s="288"/>
      <c r="Y147" s="288"/>
      <c r="Z147" s="34" t="s">
        <v>58</v>
      </c>
      <c r="AC147" s="194"/>
      <c r="AD147" s="290">
        <f>(V147/V138)*100%</f>
        <v>0.39090909090909093</v>
      </c>
      <c r="AE147" s="290"/>
      <c r="AF147" s="290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X147" s="181"/>
      <c r="CY147" s="113"/>
      <c r="CZ147" s="181"/>
      <c r="DA147" s="181"/>
      <c r="DB147" s="181"/>
      <c r="DC147" s="181"/>
    </row>
    <row r="148" spans="1:107" x14ac:dyDescent="0.25">
      <c r="D148" s="41"/>
      <c r="E148" s="41"/>
      <c r="F148" s="34" t="s">
        <v>67</v>
      </c>
      <c r="G148" s="41"/>
      <c r="H148" s="41"/>
      <c r="I148" s="41"/>
      <c r="J148" s="41"/>
      <c r="K148" s="41"/>
      <c r="M148" s="41"/>
      <c r="U148" s="43" t="s">
        <v>20</v>
      </c>
      <c r="V148" s="289">
        <f>COUNT(DG18:DG19)</f>
        <v>0</v>
      </c>
      <c r="W148" s="289"/>
      <c r="X148" s="289"/>
      <c r="Y148" s="289"/>
      <c r="Z148" s="34" t="s">
        <v>58</v>
      </c>
      <c r="AC148" s="194"/>
      <c r="AD148" s="290">
        <f>(V148/V138)*100%</f>
        <v>0</v>
      </c>
      <c r="AE148" s="290"/>
      <c r="AF148" s="290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X148" s="181"/>
      <c r="CY148" s="113"/>
      <c r="CZ148" s="181"/>
      <c r="DA148" s="181"/>
      <c r="DB148" s="181"/>
      <c r="DC148" s="181"/>
    </row>
    <row r="149" spans="1:107" x14ac:dyDescent="0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X149" s="181"/>
      <c r="CY149" s="113"/>
      <c r="CZ149" s="181"/>
      <c r="DA149" s="181"/>
      <c r="DB149" s="181"/>
      <c r="DC149" s="181"/>
    </row>
    <row r="150" spans="1:107" x14ac:dyDescent="0.25">
      <c r="A150" s="41"/>
      <c r="B150" s="41"/>
      <c r="C150" s="41"/>
      <c r="D150" s="41"/>
      <c r="E150" s="41"/>
      <c r="G150" s="41"/>
      <c r="H150" s="113" t="s">
        <v>130</v>
      </c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34" t="str">
        <f>'DATA GURU'!C28</f>
        <v>Kuala Tungkal, Maret 2019</v>
      </c>
      <c r="CO150" s="41"/>
      <c r="CP150" s="41"/>
      <c r="CQ150" s="41"/>
      <c r="CR150" s="41"/>
      <c r="CS150" s="41"/>
      <c r="CT150" s="41"/>
      <c r="CU150" s="41"/>
      <c r="CX150" s="181"/>
      <c r="CY150" s="113"/>
      <c r="CZ150" s="181"/>
      <c r="DA150" s="181"/>
      <c r="DB150" s="181"/>
      <c r="DC150" s="181"/>
    </row>
    <row r="151" spans="1:107" x14ac:dyDescent="0.25">
      <c r="A151" s="41"/>
      <c r="B151" s="41"/>
      <c r="C151" s="41"/>
      <c r="D151" s="41"/>
      <c r="E151" s="41"/>
      <c r="G151" s="41"/>
      <c r="H151" s="113" t="s">
        <v>129</v>
      </c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34"/>
      <c r="CO151" s="41"/>
      <c r="CP151" s="41"/>
      <c r="CQ151" s="41"/>
      <c r="CR151" s="41"/>
      <c r="CS151" s="41"/>
      <c r="CT151" s="41"/>
      <c r="CU151" s="41"/>
      <c r="CX151" s="181"/>
      <c r="CY151" s="113"/>
      <c r="CZ151" s="181"/>
      <c r="DA151" s="181"/>
      <c r="DB151" s="181"/>
      <c r="DC151" s="181"/>
    </row>
    <row r="152" spans="1:107" x14ac:dyDescent="0.25">
      <c r="A152" s="41"/>
      <c r="B152" s="41"/>
      <c r="C152" s="41"/>
      <c r="D152" s="41"/>
      <c r="E152" s="41"/>
      <c r="G152" s="41"/>
      <c r="H152" s="113" t="str">
        <f>'DATA GURU'!C11</f>
        <v>SMA Negeri 2 Kuala Tungkal</v>
      </c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34" t="s">
        <v>18</v>
      </c>
      <c r="CO152" s="41"/>
      <c r="CP152" s="41"/>
      <c r="CQ152" s="41"/>
      <c r="CR152" s="41"/>
      <c r="CS152" s="41"/>
      <c r="CT152" s="41"/>
      <c r="CU152" s="41"/>
      <c r="CX152" s="181"/>
      <c r="CY152" s="113"/>
      <c r="CZ152" s="181"/>
      <c r="DA152" s="181"/>
      <c r="DB152" s="181"/>
      <c r="DC152" s="181"/>
    </row>
    <row r="153" spans="1:107" x14ac:dyDescent="0.25">
      <c r="A153" s="41"/>
      <c r="B153" s="41"/>
      <c r="C153" s="41"/>
      <c r="D153" s="41"/>
      <c r="E153" s="41"/>
      <c r="G153" s="41"/>
      <c r="H153" s="45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34"/>
      <c r="CO153" s="41"/>
      <c r="CP153" s="41"/>
      <c r="CQ153" s="41"/>
      <c r="CR153" s="41"/>
      <c r="CS153" s="41"/>
      <c r="CT153" s="41"/>
      <c r="CU153" s="41"/>
      <c r="CX153" s="181"/>
      <c r="CY153" s="113"/>
      <c r="CZ153" s="181"/>
      <c r="DA153" s="181"/>
      <c r="DB153" s="181"/>
      <c r="DC153" s="181"/>
    </row>
    <row r="154" spans="1:107" x14ac:dyDescent="0.25">
      <c r="A154" s="41"/>
      <c r="B154" s="41"/>
      <c r="C154" s="41"/>
      <c r="D154" s="41"/>
      <c r="E154" s="41"/>
      <c r="G154" s="41"/>
      <c r="H154" s="45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34"/>
      <c r="CO154" s="41"/>
      <c r="CP154" s="41"/>
      <c r="CQ154" s="41"/>
      <c r="CR154" s="41"/>
      <c r="CS154" s="41"/>
      <c r="CT154" s="41"/>
      <c r="CU154" s="41"/>
      <c r="CX154" s="181"/>
      <c r="CY154" s="113"/>
      <c r="CZ154" s="181"/>
      <c r="DA154" s="181"/>
      <c r="DB154" s="181"/>
      <c r="DC154" s="181"/>
    </row>
    <row r="155" spans="1:107" x14ac:dyDescent="0.25">
      <c r="A155" s="41"/>
      <c r="B155" s="41"/>
      <c r="C155" s="41"/>
      <c r="D155" s="41"/>
      <c r="E155" s="41"/>
      <c r="G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34"/>
      <c r="CO155" s="41"/>
      <c r="CP155" s="41"/>
      <c r="CQ155" s="41"/>
      <c r="CR155" s="41"/>
      <c r="CS155" s="41"/>
      <c r="CT155" s="41"/>
      <c r="CU155" s="41"/>
      <c r="CX155" s="181"/>
      <c r="CY155" s="113"/>
      <c r="CZ155" s="181"/>
      <c r="DA155" s="181"/>
      <c r="DB155" s="181"/>
      <c r="DC155" s="181"/>
    </row>
    <row r="156" spans="1:107" x14ac:dyDescent="0.25">
      <c r="A156" s="41"/>
      <c r="B156" s="41"/>
      <c r="C156" s="41"/>
      <c r="D156" s="41"/>
      <c r="E156" s="41"/>
      <c r="G156" s="41"/>
      <c r="H156" s="46" t="str">
        <f>'DATA GURU'!C14</f>
        <v>EFFI RUBIYANTO, S.Pd., M.Si.</v>
      </c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7" t="str">
        <f>'DATA GURU'!C25</f>
        <v>HARLIAWAN</v>
      </c>
      <c r="CO156" s="41"/>
      <c r="CP156" s="41"/>
      <c r="CQ156" s="41"/>
      <c r="CR156" s="41"/>
      <c r="CS156" s="41"/>
      <c r="CT156" s="41"/>
      <c r="CU156" s="41"/>
      <c r="CX156" s="181"/>
      <c r="CY156" s="113"/>
      <c r="CZ156" s="181"/>
      <c r="DA156" s="181"/>
      <c r="DB156" s="181"/>
      <c r="DC156" s="181"/>
    </row>
    <row r="157" spans="1:107" x14ac:dyDescent="0.25">
      <c r="A157" s="41"/>
      <c r="B157" s="41"/>
      <c r="C157" s="41"/>
      <c r="D157" s="41"/>
      <c r="E157" s="41"/>
      <c r="G157" s="41"/>
      <c r="H157" s="48" t="s">
        <v>131</v>
      </c>
      <c r="I157" s="41"/>
      <c r="J157" s="41" t="str">
        <f>'DATA GURU'!C15</f>
        <v>197007161996011000</v>
      </c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34" t="s">
        <v>131</v>
      </c>
      <c r="CO157" s="41" t="str">
        <f>'DATA GURU'!C26</f>
        <v>197512152007011021</v>
      </c>
      <c r="CQ157" s="41"/>
      <c r="CR157" s="41"/>
      <c r="CS157" s="41"/>
      <c r="CT157" s="41"/>
      <c r="CU157" s="41"/>
      <c r="CX157" s="181"/>
      <c r="CY157" s="113"/>
      <c r="CZ157" s="181"/>
      <c r="DA157" s="181"/>
      <c r="DB157" s="181"/>
      <c r="DC157" s="181"/>
    </row>
    <row r="158" spans="1:107" x14ac:dyDescent="0.25">
      <c r="A158" s="41"/>
      <c r="B158" s="41"/>
      <c r="C158" s="41"/>
      <c r="D158" s="41"/>
      <c r="E158" s="41"/>
      <c r="G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X158" s="181"/>
      <c r="CY158" s="113"/>
      <c r="CZ158" s="181"/>
      <c r="DA158" s="181"/>
      <c r="DB158" s="181"/>
      <c r="DC158" s="181"/>
    </row>
    <row r="159" spans="1:107" x14ac:dyDescent="0.25">
      <c r="CX159" s="181"/>
      <c r="CY159" s="113"/>
      <c r="CZ159" s="181"/>
      <c r="DA159" s="181"/>
      <c r="DB159" s="181"/>
      <c r="DC159" s="181"/>
    </row>
    <row r="160" spans="1:107" x14ac:dyDescent="0.25">
      <c r="CX160" s="181"/>
      <c r="CY160" s="113"/>
      <c r="CZ160" s="181"/>
      <c r="DA160" s="181"/>
      <c r="DB160" s="181"/>
      <c r="DC160" s="181"/>
    </row>
    <row r="161" spans="102:107" x14ac:dyDescent="0.25">
      <c r="CX161" s="181"/>
      <c r="CY161" s="113"/>
      <c r="CZ161" s="181"/>
      <c r="DA161" s="181"/>
      <c r="DB161" s="181"/>
      <c r="DC161" s="181"/>
    </row>
    <row r="162" spans="102:107" x14ac:dyDescent="0.25">
      <c r="CX162" s="181"/>
      <c r="CY162" s="113"/>
      <c r="CZ162" s="181"/>
      <c r="DA162" s="181"/>
      <c r="DB162" s="181"/>
      <c r="DC162" s="181"/>
    </row>
    <row r="163" spans="102:107" x14ac:dyDescent="0.25">
      <c r="CX163" s="181"/>
      <c r="CY163" s="113"/>
      <c r="CZ163" s="181"/>
      <c r="DA163" s="181"/>
      <c r="DB163" s="181"/>
      <c r="DC163" s="181"/>
    </row>
    <row r="164" spans="102:107" x14ac:dyDescent="0.25">
      <c r="CX164" s="181"/>
      <c r="CY164" s="113"/>
      <c r="CZ164" s="181"/>
      <c r="DA164" s="181"/>
      <c r="DB164" s="181"/>
      <c r="DC164" s="181"/>
    </row>
    <row r="165" spans="102:107" x14ac:dyDescent="0.25">
      <c r="CX165" s="181"/>
      <c r="CY165" s="113"/>
      <c r="CZ165" s="181"/>
      <c r="DA165" s="181"/>
      <c r="DB165" s="181"/>
      <c r="DC165" s="181"/>
    </row>
    <row r="166" spans="102:107" x14ac:dyDescent="0.25">
      <c r="CX166" s="181"/>
      <c r="CY166" s="113"/>
      <c r="CZ166" s="181"/>
      <c r="DA166" s="181"/>
      <c r="DB166" s="181"/>
      <c r="DC166" s="181"/>
    </row>
    <row r="167" spans="102:107" x14ac:dyDescent="0.25">
      <c r="CX167" s="181"/>
      <c r="CY167" s="113"/>
      <c r="CZ167" s="181"/>
      <c r="DA167" s="181"/>
      <c r="DB167" s="181"/>
      <c r="DC167" s="181"/>
    </row>
    <row r="168" spans="102:107" x14ac:dyDescent="0.25">
      <c r="CX168" s="181"/>
      <c r="CY168" s="113"/>
      <c r="CZ168" s="181"/>
      <c r="DA168" s="181"/>
      <c r="DB168" s="181"/>
      <c r="DC168" s="181"/>
    </row>
    <row r="169" spans="102:107" x14ac:dyDescent="0.25">
      <c r="CX169" s="181"/>
      <c r="CY169" s="113"/>
      <c r="CZ169" s="181"/>
      <c r="DA169" s="181"/>
      <c r="DB169" s="181"/>
      <c r="DC169" s="181"/>
    </row>
    <row r="170" spans="102:107" x14ac:dyDescent="0.25">
      <c r="CX170" s="181"/>
      <c r="CY170" s="113"/>
      <c r="CZ170" s="181"/>
      <c r="DA170" s="181"/>
      <c r="DB170" s="181"/>
      <c r="DC170" s="181"/>
    </row>
    <row r="171" spans="102:107" x14ac:dyDescent="0.25">
      <c r="CX171" s="181"/>
      <c r="CY171" s="113"/>
      <c r="CZ171" s="181"/>
      <c r="DA171" s="181"/>
      <c r="DB171" s="181"/>
      <c r="DC171" s="181"/>
    </row>
    <row r="172" spans="102:107" x14ac:dyDescent="0.25">
      <c r="CX172" s="181"/>
      <c r="CY172" s="113"/>
      <c r="CZ172" s="181"/>
      <c r="DA172" s="181"/>
      <c r="DB172" s="181"/>
      <c r="DC172" s="181"/>
    </row>
    <row r="173" spans="102:107" x14ac:dyDescent="0.25">
      <c r="CX173" s="181"/>
      <c r="CY173" s="113"/>
      <c r="CZ173" s="181"/>
      <c r="DA173" s="181"/>
      <c r="DB173" s="181"/>
      <c r="DC173" s="181"/>
    </row>
    <row r="174" spans="102:107" x14ac:dyDescent="0.25">
      <c r="CX174" s="181"/>
      <c r="CY174" s="113"/>
      <c r="CZ174" s="181"/>
      <c r="DA174" s="181"/>
      <c r="DB174" s="181"/>
      <c r="DC174" s="181"/>
    </row>
    <row r="175" spans="102:107" x14ac:dyDescent="0.25">
      <c r="CX175" s="181"/>
      <c r="CY175" s="113"/>
      <c r="CZ175" s="181"/>
      <c r="DA175" s="181"/>
      <c r="DB175" s="181"/>
      <c r="DC175" s="181"/>
    </row>
    <row r="176" spans="102:107" x14ac:dyDescent="0.25">
      <c r="CX176" s="181"/>
      <c r="CY176" s="113"/>
      <c r="CZ176" s="181"/>
      <c r="DA176" s="181"/>
      <c r="DB176" s="181"/>
      <c r="DC176" s="181"/>
    </row>
    <row r="177" spans="102:107" x14ac:dyDescent="0.25">
      <c r="CX177" s="181"/>
      <c r="CY177" s="113"/>
      <c r="CZ177" s="181"/>
      <c r="DA177" s="181"/>
      <c r="DB177" s="181"/>
      <c r="DC177" s="181"/>
    </row>
    <row r="178" spans="102:107" x14ac:dyDescent="0.25">
      <c r="CX178" s="181"/>
      <c r="CY178" s="113"/>
      <c r="CZ178" s="181"/>
      <c r="DA178" s="181"/>
      <c r="DB178" s="181"/>
      <c r="DC178" s="181"/>
    </row>
    <row r="179" spans="102:107" x14ac:dyDescent="0.25">
      <c r="CX179" s="181"/>
      <c r="CY179" s="113"/>
      <c r="CZ179" s="181"/>
      <c r="DA179" s="181"/>
      <c r="DB179" s="181"/>
      <c r="DC179" s="181"/>
    </row>
    <row r="180" spans="102:107" x14ac:dyDescent="0.25">
      <c r="CX180" s="181"/>
      <c r="CY180" s="113"/>
      <c r="CZ180" s="181"/>
      <c r="DA180" s="181"/>
      <c r="DB180" s="181"/>
      <c r="DC180" s="181"/>
    </row>
    <row r="181" spans="102:107" x14ac:dyDescent="0.25">
      <c r="CX181" s="181"/>
      <c r="CY181" s="113"/>
      <c r="CZ181" s="181"/>
      <c r="DA181" s="181"/>
      <c r="DB181" s="181"/>
      <c r="DC181" s="181"/>
    </row>
    <row r="182" spans="102:107" x14ac:dyDescent="0.25">
      <c r="CX182" s="181"/>
      <c r="CY182" s="113"/>
      <c r="CZ182" s="181"/>
      <c r="DA182" s="181"/>
      <c r="DB182" s="181"/>
      <c r="DC182" s="181"/>
    </row>
    <row r="183" spans="102:107" x14ac:dyDescent="0.25">
      <c r="CX183" s="181"/>
      <c r="CY183" s="113"/>
      <c r="CZ183" s="181"/>
      <c r="DA183" s="181"/>
      <c r="DB183" s="181"/>
      <c r="DC183" s="181"/>
    </row>
    <row r="184" spans="102:107" x14ac:dyDescent="0.25">
      <c r="CX184" s="181"/>
      <c r="CY184" s="113"/>
      <c r="CZ184" s="181"/>
      <c r="DA184" s="181"/>
      <c r="DB184" s="181"/>
      <c r="DC184" s="181"/>
    </row>
    <row r="185" spans="102:107" x14ac:dyDescent="0.25">
      <c r="CX185" s="181"/>
      <c r="CY185" s="113"/>
      <c r="CZ185" s="181"/>
      <c r="DA185" s="181"/>
      <c r="DB185" s="181"/>
      <c r="DC185" s="181"/>
    </row>
    <row r="186" spans="102:107" x14ac:dyDescent="0.25">
      <c r="CX186" s="181"/>
      <c r="CY186" s="113"/>
      <c r="CZ186" s="181"/>
      <c r="DA186" s="181"/>
      <c r="DB186" s="181"/>
      <c r="DC186" s="181"/>
    </row>
    <row r="187" spans="102:107" x14ac:dyDescent="0.25">
      <c r="CX187" s="181"/>
      <c r="CY187" s="113"/>
      <c r="CZ187" s="181"/>
      <c r="DA187" s="181"/>
      <c r="DB187" s="181"/>
      <c r="DC187" s="181"/>
    </row>
    <row r="188" spans="102:107" x14ac:dyDescent="0.25">
      <c r="CX188" s="181"/>
      <c r="CY188" s="113"/>
      <c r="CZ188" s="181"/>
      <c r="DA188" s="181"/>
      <c r="DB188" s="181"/>
      <c r="DC188" s="181"/>
    </row>
    <row r="189" spans="102:107" x14ac:dyDescent="0.25">
      <c r="CX189" s="181"/>
      <c r="CY189" s="113"/>
      <c r="CZ189" s="181"/>
      <c r="DA189" s="181"/>
      <c r="DB189" s="181"/>
      <c r="DC189" s="181"/>
    </row>
    <row r="190" spans="102:107" x14ac:dyDescent="0.25">
      <c r="CX190" s="181"/>
      <c r="CY190" s="113"/>
      <c r="CZ190" s="181"/>
      <c r="DA190" s="181"/>
      <c r="DB190" s="181"/>
      <c r="DC190" s="181"/>
    </row>
    <row r="191" spans="102:107" x14ac:dyDescent="0.25">
      <c r="CX191" s="181"/>
      <c r="CY191" s="113"/>
      <c r="CZ191" s="181"/>
      <c r="DA191" s="181"/>
      <c r="DB191" s="181"/>
      <c r="DC191" s="181"/>
    </row>
    <row r="192" spans="102:107" x14ac:dyDescent="0.25">
      <c r="CX192" s="181"/>
      <c r="CY192" s="113"/>
      <c r="CZ192" s="181"/>
      <c r="DA192" s="181"/>
      <c r="DB192" s="181"/>
      <c r="DC192" s="181"/>
    </row>
    <row r="193" spans="102:107" x14ac:dyDescent="0.25">
      <c r="CX193" s="181"/>
      <c r="CY193" s="113"/>
      <c r="CZ193" s="181"/>
      <c r="DA193" s="181"/>
      <c r="DB193" s="181"/>
      <c r="DC193" s="181"/>
    </row>
    <row r="194" spans="102:107" x14ac:dyDescent="0.25">
      <c r="CX194" s="181"/>
      <c r="CY194" s="113"/>
      <c r="CZ194" s="181"/>
      <c r="DA194" s="181"/>
      <c r="DB194" s="181"/>
      <c r="DC194" s="181"/>
    </row>
    <row r="195" spans="102:107" x14ac:dyDescent="0.25">
      <c r="CX195" s="181"/>
      <c r="CY195" s="113"/>
      <c r="CZ195" s="181"/>
      <c r="DA195" s="181"/>
      <c r="DB195" s="181"/>
      <c r="DC195" s="181"/>
    </row>
    <row r="196" spans="102:107" x14ac:dyDescent="0.25">
      <c r="CX196" s="181"/>
      <c r="CY196" s="113"/>
      <c r="CZ196" s="181"/>
      <c r="DA196" s="181"/>
      <c r="DB196" s="181"/>
      <c r="DC196" s="181"/>
    </row>
    <row r="197" spans="102:107" x14ac:dyDescent="0.25">
      <c r="CX197" s="181"/>
      <c r="CY197" s="113"/>
      <c r="CZ197" s="181"/>
      <c r="DA197" s="181"/>
      <c r="DB197" s="181"/>
      <c r="DC197" s="181"/>
    </row>
    <row r="198" spans="102:107" x14ac:dyDescent="0.25">
      <c r="CX198" s="181"/>
      <c r="CY198" s="113"/>
      <c r="CZ198" s="181"/>
      <c r="DA198" s="181"/>
      <c r="DB198" s="181"/>
      <c r="DC198" s="181"/>
    </row>
    <row r="199" spans="102:107" x14ac:dyDescent="0.25">
      <c r="CX199" s="181"/>
      <c r="CY199" s="113"/>
      <c r="CZ199" s="181"/>
      <c r="DA199" s="181"/>
      <c r="DB199" s="181"/>
      <c r="DC199" s="181"/>
    </row>
    <row r="200" spans="102:107" x14ac:dyDescent="0.25">
      <c r="CX200" s="181"/>
      <c r="CY200" s="113"/>
      <c r="CZ200" s="181"/>
      <c r="DA200" s="181"/>
      <c r="DB200" s="181"/>
      <c r="DC200" s="181"/>
    </row>
    <row r="201" spans="102:107" x14ac:dyDescent="0.25">
      <c r="CX201" s="181"/>
      <c r="CY201" s="113"/>
      <c r="CZ201" s="181"/>
      <c r="DA201" s="181"/>
      <c r="DB201" s="181"/>
      <c r="DC201" s="181"/>
    </row>
    <row r="202" spans="102:107" x14ac:dyDescent="0.25">
      <c r="CX202" s="181"/>
      <c r="CY202" s="113"/>
      <c r="CZ202" s="181"/>
      <c r="DA202" s="181"/>
      <c r="DB202" s="181"/>
      <c r="DC202" s="181"/>
    </row>
    <row r="203" spans="102:107" x14ac:dyDescent="0.25">
      <c r="CX203" s="181"/>
      <c r="CY203" s="113"/>
      <c r="CZ203" s="181"/>
      <c r="DA203" s="181"/>
      <c r="DB203" s="181"/>
      <c r="DC203" s="181"/>
    </row>
    <row r="204" spans="102:107" x14ac:dyDescent="0.25">
      <c r="CX204" s="181"/>
      <c r="CY204" s="113"/>
      <c r="CZ204" s="181"/>
      <c r="DA204" s="181"/>
      <c r="DB204" s="181"/>
      <c r="DC204" s="181"/>
    </row>
    <row r="205" spans="102:107" x14ac:dyDescent="0.25">
      <c r="CX205" s="181"/>
      <c r="CY205" s="113"/>
      <c r="CZ205" s="181"/>
      <c r="DA205" s="181"/>
      <c r="DB205" s="181"/>
      <c r="DC205" s="181"/>
    </row>
    <row r="206" spans="102:107" x14ac:dyDescent="0.25">
      <c r="CX206" s="181"/>
      <c r="CY206" s="113"/>
      <c r="CZ206" s="181"/>
      <c r="DA206" s="181"/>
      <c r="DB206" s="181"/>
      <c r="DC206" s="181"/>
    </row>
    <row r="207" spans="102:107" x14ac:dyDescent="0.25">
      <c r="CX207" s="181"/>
      <c r="CY207" s="113"/>
      <c r="CZ207" s="181"/>
      <c r="DA207" s="181"/>
      <c r="DB207" s="181"/>
      <c r="DC207" s="181"/>
    </row>
    <row r="208" spans="102:107" x14ac:dyDescent="0.25">
      <c r="CX208" s="181"/>
      <c r="CY208" s="113"/>
      <c r="CZ208" s="181"/>
      <c r="DA208" s="181"/>
      <c r="DB208" s="181"/>
      <c r="DC208" s="181"/>
    </row>
    <row r="209" spans="102:107" x14ac:dyDescent="0.25">
      <c r="CX209" s="181"/>
      <c r="CY209" s="113"/>
      <c r="CZ209" s="181"/>
      <c r="DA209" s="181"/>
      <c r="DB209" s="181"/>
      <c r="DC209" s="181"/>
    </row>
    <row r="210" spans="102:107" x14ac:dyDescent="0.25">
      <c r="CX210" s="181"/>
      <c r="CY210" s="113"/>
      <c r="CZ210" s="181"/>
      <c r="DA210" s="181"/>
      <c r="DB210" s="181"/>
      <c r="DC210" s="181"/>
    </row>
    <row r="211" spans="102:107" x14ac:dyDescent="0.25">
      <c r="CX211" s="181"/>
      <c r="CY211" s="113"/>
      <c r="CZ211" s="181"/>
      <c r="DA211" s="181"/>
      <c r="DB211" s="181"/>
      <c r="DC211" s="181"/>
    </row>
    <row r="212" spans="102:107" x14ac:dyDescent="0.25">
      <c r="CX212" s="181"/>
      <c r="CY212" s="113"/>
      <c r="CZ212" s="181"/>
      <c r="DA212" s="181"/>
      <c r="DB212" s="181"/>
      <c r="DC212" s="181"/>
    </row>
    <row r="213" spans="102:107" x14ac:dyDescent="0.25">
      <c r="CX213" s="181"/>
      <c r="CY213" s="113"/>
      <c r="CZ213" s="181"/>
      <c r="DA213" s="181"/>
      <c r="DB213" s="181"/>
      <c r="DC213" s="181"/>
    </row>
    <row r="214" spans="102:107" x14ac:dyDescent="0.25">
      <c r="CX214" s="181"/>
      <c r="CY214" s="113"/>
      <c r="CZ214" s="181"/>
      <c r="DA214" s="181"/>
      <c r="DB214" s="181"/>
      <c r="DC214" s="181"/>
    </row>
    <row r="215" spans="102:107" x14ac:dyDescent="0.25">
      <c r="CX215" s="181"/>
      <c r="CY215" s="113"/>
      <c r="CZ215" s="181"/>
      <c r="DA215" s="181"/>
      <c r="DB215" s="181"/>
      <c r="DC215" s="181"/>
    </row>
    <row r="216" spans="102:107" x14ac:dyDescent="0.25">
      <c r="CX216" s="181"/>
      <c r="CY216" s="113"/>
      <c r="CZ216" s="181"/>
      <c r="DA216" s="181"/>
      <c r="DB216" s="181"/>
      <c r="DC216" s="181"/>
    </row>
    <row r="217" spans="102:107" x14ac:dyDescent="0.25">
      <c r="CX217" s="181"/>
      <c r="CY217" s="113"/>
      <c r="CZ217" s="181"/>
      <c r="DA217" s="181"/>
      <c r="DB217" s="181"/>
      <c r="DC217" s="181"/>
    </row>
  </sheetData>
  <mergeCells count="31">
    <mergeCell ref="B129:F129"/>
    <mergeCell ref="B130:F130"/>
    <mergeCell ref="B131:F131"/>
    <mergeCell ref="W146:X146"/>
    <mergeCell ref="V133:X133"/>
    <mergeCell ref="V138:X138"/>
    <mergeCell ref="V139:Y139"/>
    <mergeCell ref="V140:Y140"/>
    <mergeCell ref="V142:Y142"/>
    <mergeCell ref="V143:Y143"/>
    <mergeCell ref="A1:CU2"/>
    <mergeCell ref="A15:A18"/>
    <mergeCell ref="CQ15:CQ18"/>
    <mergeCell ref="CR15:CR18"/>
    <mergeCell ref="CN17:CN18"/>
    <mergeCell ref="CO17:CO18"/>
    <mergeCell ref="B15:E18"/>
    <mergeCell ref="CS15:CT16"/>
    <mergeCell ref="CS17:CS18"/>
    <mergeCell ref="CT17:CT18"/>
    <mergeCell ref="CU15:CU18"/>
    <mergeCell ref="G18:CH18"/>
    <mergeCell ref="CI18:CM18"/>
    <mergeCell ref="P13:R13"/>
    <mergeCell ref="CN15:CP16"/>
    <mergeCell ref="CP17:CP18"/>
    <mergeCell ref="CN129:CP131"/>
    <mergeCell ref="V147:Y147"/>
    <mergeCell ref="V148:Y148"/>
    <mergeCell ref="AD147:AF147"/>
    <mergeCell ref="AD148:AF148"/>
  </mergeCells>
  <pageMargins left="0.70866141732283472" right="0.11811023622047245" top="0.55118110236220474" bottom="0.19685039370078741" header="0.31496062992125984" footer="0.31496062992125984"/>
  <pageSetup scale="9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topLeftCell="A28" workbookViewId="0">
      <selection activeCell="P13" sqref="P13"/>
    </sheetView>
  </sheetViews>
  <sheetFormatPr defaultRowHeight="15" x14ac:dyDescent="0.25"/>
  <cols>
    <col min="2" max="2" width="3" customWidth="1"/>
    <col min="3" max="4" width="4" customWidth="1"/>
    <col min="5" max="5" width="2.5703125" customWidth="1"/>
    <col min="6" max="6" width="27.5703125" customWidth="1"/>
    <col min="7" max="7" width="10.85546875" customWidth="1"/>
    <col min="8" max="8" width="10.5703125" customWidth="1"/>
    <col min="9" max="9" width="6.85546875" customWidth="1"/>
    <col min="10" max="10" width="7.28515625" customWidth="1"/>
    <col min="11" max="11" width="12.5703125" customWidth="1"/>
    <col min="12" max="12" width="11.42578125" customWidth="1"/>
    <col min="13" max="13" width="5" customWidth="1"/>
    <col min="14" max="14" width="4.42578125" customWidth="1"/>
    <col min="16" max="16" width="4" customWidth="1"/>
    <col min="17" max="17" width="5" customWidth="1"/>
    <col min="18" max="18" width="4.7109375" customWidth="1"/>
    <col min="19" max="19" width="3.140625" customWidth="1"/>
    <col min="20" max="20" width="34.7109375" customWidth="1"/>
    <col min="21" max="21" width="9.42578125" customWidth="1"/>
    <col min="22" max="22" width="17.85546875" customWidth="1"/>
  </cols>
  <sheetData>
    <row r="1" spans="1:22" ht="18.75" x14ac:dyDescent="0.3">
      <c r="A1" s="342" t="str">
        <f>'DATA GURU'!C7</f>
        <v>LAPORAN NILAI PERINGKAT USBN BAHASA INDONESIA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O1" s="342" t="str">
        <f>'DATA GURU'!C8</f>
        <v>LAPORAN NILAI PERINGKAT 10 BESAR USBN BAHASA INDONESIA</v>
      </c>
      <c r="P1" s="342"/>
      <c r="Q1" s="342"/>
      <c r="R1" s="342"/>
      <c r="S1" s="342"/>
      <c r="T1" s="342"/>
      <c r="U1" s="342"/>
      <c r="V1" s="342"/>
    </row>
    <row r="2" spans="1:22" x14ac:dyDescent="0.25">
      <c r="A2" s="51"/>
      <c r="B2" s="51"/>
      <c r="C2" s="51"/>
      <c r="D2" s="51"/>
      <c r="E2" s="51"/>
      <c r="F2" s="24"/>
      <c r="G2" s="24"/>
      <c r="H2" s="24"/>
      <c r="I2" s="51"/>
      <c r="O2" s="51"/>
      <c r="P2" s="51"/>
      <c r="Q2" s="51"/>
      <c r="R2" s="51"/>
      <c r="S2" s="51"/>
      <c r="T2" s="24"/>
      <c r="U2" s="51"/>
    </row>
    <row r="3" spans="1:22" x14ac:dyDescent="0.25">
      <c r="A3" s="68" t="s">
        <v>93</v>
      </c>
      <c r="B3" s="51"/>
      <c r="C3" s="51"/>
      <c r="D3" s="51"/>
      <c r="F3" s="51" t="s">
        <v>20</v>
      </c>
      <c r="G3" s="24" t="str">
        <f>'DATA GURU'!C10</f>
        <v>SMA / SMK</v>
      </c>
      <c r="H3" s="24"/>
      <c r="I3" s="51"/>
      <c r="O3" s="68" t="s">
        <v>93</v>
      </c>
      <c r="P3" s="51"/>
      <c r="Q3" s="51"/>
      <c r="R3" s="51"/>
      <c r="T3" s="51" t="s">
        <v>20</v>
      </c>
      <c r="U3" s="24" t="s">
        <v>132</v>
      </c>
    </row>
    <row r="4" spans="1:22" x14ac:dyDescent="0.25">
      <c r="A4" s="68" t="s">
        <v>94</v>
      </c>
      <c r="B4" s="51"/>
      <c r="C4" s="51"/>
      <c r="D4" s="51"/>
      <c r="F4" s="51" t="s">
        <v>20</v>
      </c>
      <c r="G4" s="24" t="str">
        <f>'DATA GURU'!C11</f>
        <v>SMA Negeri 2 Kuala Tungkal</v>
      </c>
      <c r="H4" s="24"/>
      <c r="I4" s="51"/>
      <c r="O4" s="68" t="s">
        <v>94</v>
      </c>
      <c r="P4" s="51"/>
      <c r="Q4" s="51"/>
      <c r="R4" s="51"/>
      <c r="T4" s="51" t="s">
        <v>20</v>
      </c>
      <c r="U4" s="24" t="s">
        <v>27</v>
      </c>
    </row>
    <row r="5" spans="1:22" x14ac:dyDescent="0.25">
      <c r="A5" s="68" t="s">
        <v>95</v>
      </c>
      <c r="B5" s="51"/>
      <c r="C5" s="51"/>
      <c r="D5" s="51"/>
      <c r="F5" s="51" t="s">
        <v>20</v>
      </c>
      <c r="G5" s="24" t="str">
        <f>'DATA GURU'!C12</f>
        <v>Tungkal Ilir</v>
      </c>
      <c r="H5" s="24"/>
      <c r="I5" s="51"/>
      <c r="O5" s="68" t="s">
        <v>95</v>
      </c>
      <c r="P5" s="51"/>
      <c r="Q5" s="51"/>
      <c r="R5" s="51"/>
      <c r="T5" s="51" t="s">
        <v>20</v>
      </c>
      <c r="U5" s="24" t="str">
        <f>'DATA GURU'!C12</f>
        <v>Tungkal Ilir</v>
      </c>
    </row>
    <row r="6" spans="1:22" x14ac:dyDescent="0.25">
      <c r="A6" s="68" t="s">
        <v>96</v>
      </c>
      <c r="B6" s="51"/>
      <c r="C6" s="51"/>
      <c r="D6" s="51"/>
      <c r="F6" s="51" t="s">
        <v>20</v>
      </c>
      <c r="G6" s="24" t="str">
        <f>'DATA GURU'!C13</f>
        <v>Tanjung Jabung Barat</v>
      </c>
      <c r="H6" s="24"/>
      <c r="I6" s="51"/>
      <c r="O6" s="68" t="s">
        <v>96</v>
      </c>
      <c r="P6" s="51"/>
      <c r="Q6" s="51"/>
      <c r="R6" s="51"/>
      <c r="T6" s="51" t="s">
        <v>20</v>
      </c>
      <c r="U6" s="24" t="str">
        <f>'DATA GURU'!C13</f>
        <v>Tanjung Jabung Barat</v>
      </c>
    </row>
    <row r="7" spans="1:22" x14ac:dyDescent="0.25">
      <c r="A7" s="68"/>
      <c r="B7" s="51"/>
      <c r="C7" s="51"/>
      <c r="D7" s="51"/>
      <c r="E7" s="51"/>
      <c r="F7" s="24"/>
      <c r="G7" s="24"/>
      <c r="H7" s="24"/>
      <c r="I7" s="51"/>
      <c r="O7" s="68"/>
      <c r="P7" s="51"/>
      <c r="Q7" s="51"/>
      <c r="R7" s="51"/>
      <c r="S7" s="51"/>
      <c r="T7" s="24"/>
      <c r="U7" s="51"/>
    </row>
    <row r="8" spans="1:22" x14ac:dyDescent="0.25">
      <c r="A8" s="69" t="s">
        <v>138</v>
      </c>
      <c r="B8" s="51"/>
      <c r="C8" s="51"/>
      <c r="D8" s="51"/>
      <c r="E8" s="51"/>
      <c r="F8" s="24"/>
      <c r="G8" s="24"/>
      <c r="H8" s="24"/>
      <c r="I8" s="51"/>
      <c r="O8" s="69" t="s">
        <v>97</v>
      </c>
      <c r="P8" s="51"/>
      <c r="Q8" s="51"/>
      <c r="R8" s="51"/>
      <c r="S8" s="51"/>
      <c r="T8" s="24"/>
      <c r="U8" s="51"/>
    </row>
    <row r="9" spans="1:22" x14ac:dyDescent="0.25">
      <c r="A9" s="343"/>
      <c r="B9" s="343"/>
      <c r="C9" s="343"/>
      <c r="D9" s="343"/>
      <c r="E9" s="343"/>
      <c r="F9" s="24"/>
      <c r="G9" s="24"/>
      <c r="H9" s="24"/>
      <c r="I9" s="51"/>
      <c r="O9" s="343"/>
      <c r="P9" s="343"/>
      <c r="Q9" s="343"/>
      <c r="R9" s="343"/>
      <c r="S9" s="343"/>
      <c r="T9" s="24"/>
      <c r="U9" s="51"/>
    </row>
    <row r="10" spans="1:22" x14ac:dyDescent="0.25">
      <c r="A10" s="344" t="s">
        <v>98</v>
      </c>
      <c r="B10" s="346" t="s">
        <v>99</v>
      </c>
      <c r="C10" s="347"/>
      <c r="D10" s="347"/>
      <c r="E10" s="348"/>
      <c r="F10" s="344" t="s">
        <v>70</v>
      </c>
      <c r="G10" s="339" t="s">
        <v>139</v>
      </c>
      <c r="H10" s="340"/>
      <c r="I10" s="340"/>
      <c r="J10" s="340"/>
      <c r="K10" s="341"/>
      <c r="L10" s="344" t="s">
        <v>100</v>
      </c>
      <c r="O10" s="182" t="s">
        <v>98</v>
      </c>
      <c r="P10" s="346" t="s">
        <v>99</v>
      </c>
      <c r="Q10" s="347"/>
      <c r="R10" s="347"/>
      <c r="S10" s="348"/>
      <c r="T10" s="182" t="s">
        <v>70</v>
      </c>
      <c r="U10" s="182" t="s">
        <v>7</v>
      </c>
      <c r="V10" s="182" t="s">
        <v>100</v>
      </c>
    </row>
    <row r="11" spans="1:22" x14ac:dyDescent="0.25">
      <c r="A11" s="345"/>
      <c r="B11" s="349"/>
      <c r="C11" s="350"/>
      <c r="D11" s="350"/>
      <c r="E11" s="351"/>
      <c r="F11" s="345"/>
      <c r="G11" s="125" t="s">
        <v>101</v>
      </c>
      <c r="H11" s="125" t="s">
        <v>102</v>
      </c>
      <c r="I11" s="126" t="s">
        <v>137</v>
      </c>
      <c r="J11" s="127" t="s">
        <v>7</v>
      </c>
      <c r="K11" s="127" t="s">
        <v>8</v>
      </c>
      <c r="L11" s="352"/>
      <c r="O11" s="183"/>
      <c r="P11" s="184"/>
      <c r="Q11" s="185"/>
      <c r="R11" s="185"/>
      <c r="S11" s="186"/>
      <c r="T11" s="183"/>
      <c r="U11" s="183"/>
      <c r="V11" s="183"/>
    </row>
    <row r="12" spans="1:22" x14ac:dyDescent="0.25">
      <c r="A12" s="128">
        <v>1</v>
      </c>
      <c r="B12" s="337">
        <v>2</v>
      </c>
      <c r="C12" s="338"/>
      <c r="D12" s="338"/>
      <c r="E12" s="338"/>
      <c r="F12" s="128">
        <v>3</v>
      </c>
      <c r="G12" s="128">
        <v>4</v>
      </c>
      <c r="H12" s="128">
        <v>5</v>
      </c>
      <c r="I12" s="128">
        <v>6</v>
      </c>
      <c r="J12" s="128">
        <v>7</v>
      </c>
      <c r="K12" s="128">
        <v>8</v>
      </c>
      <c r="L12" s="345"/>
      <c r="O12" s="128">
        <v>1</v>
      </c>
      <c r="P12" s="337">
        <v>2</v>
      </c>
      <c r="Q12" s="338"/>
      <c r="R12" s="338"/>
      <c r="S12" s="353"/>
      <c r="T12" s="128">
        <v>3</v>
      </c>
      <c r="U12" s="128">
        <v>4</v>
      </c>
      <c r="V12" s="128">
        <v>5</v>
      </c>
    </row>
    <row r="13" spans="1:22" ht="18.75" x14ac:dyDescent="0.3">
      <c r="A13" s="70">
        <v>1</v>
      </c>
      <c r="B13" s="115" t="str">
        <f>'DATA SISWA'!C16</f>
        <v>06-</v>
      </c>
      <c r="C13" s="116" t="str">
        <f>'DATA SISWA'!D16</f>
        <v>005-</v>
      </c>
      <c r="D13" s="116" t="str">
        <f>'DATA SISWA'!E16</f>
        <v>092-</v>
      </c>
      <c r="E13" s="117">
        <f>'DATA SISWA'!F16</f>
        <v>5</v>
      </c>
      <c r="F13" s="75" t="str">
        <f>'DATA SISWA'!B16</f>
        <v>AGUNG HADI SURYO</v>
      </c>
      <c r="G13" s="76">
        <f>'DATA SISWA'!CN16</f>
        <v>22</v>
      </c>
      <c r="H13" s="76">
        <f>'DATA SISWA'!CO16</f>
        <v>18</v>
      </c>
      <c r="I13" s="15">
        <f>'DATA SISWA'!CP16</f>
        <v>13</v>
      </c>
      <c r="J13" s="124">
        <f>'DATA SISWA'!CQ16</f>
        <v>51.5</v>
      </c>
      <c r="K13" s="72" t="str">
        <f>EVALUASI!CU19</f>
        <v>Remedial</v>
      </c>
      <c r="L13" s="155">
        <f>COUNTIF($J$13:$J$122,"&gt;"&amp;$J13)+COUNTIFS($J$13:$J$122,$J13,$I$13:$I$122,"&gt;"&amp;$I13)+COUNTIFS($J$13:$J$122,$J13,$I$13:$I$122,$I13,$G$13:$G$122,"&gt;"&amp;$G13)+COUNTIFS($J$13:$J$122,$J13,$I$13:$I$122,$I13,$G$13:$G$122,$G13,$E$13:$E$122,"&lt;"&amp;$E13)+1</f>
        <v>40</v>
      </c>
      <c r="O13" s="70">
        <v>1</v>
      </c>
      <c r="P13" s="115" t="str">
        <f>INDEX($A:$L,MATCH($V13,$L:$L,0),2)</f>
        <v>06-</v>
      </c>
      <c r="Q13" s="116" t="str">
        <f t="shared" ref="Q13:Q22" si="0">INDEX($A:$L,MATCH($V13,$L:$L,0),3)</f>
        <v>005-</v>
      </c>
      <c r="R13" s="116">
        <f t="shared" ref="R13:R22" si="1">INDEX($A:$L,MATCH($V13,$L:$L,0),4)</f>
        <v>0</v>
      </c>
      <c r="S13" s="117">
        <f t="shared" ref="S13:S22" si="2">INDEX($A:$L,MATCH($V13,$L:$L,0),5)</f>
        <v>0</v>
      </c>
      <c r="T13" s="26" t="str">
        <f>INDEX($A:$L,MATCH($V13,$L:$L,0),6)</f>
        <v>NUR KHAIRINA</v>
      </c>
      <c r="U13" s="133">
        <f t="shared" ref="U13:U22" si="3">INDEX($A:$L,MATCH($V13,$L:$L,0),10)</f>
        <v>75.25</v>
      </c>
      <c r="V13" s="71">
        <f>SMALL($L$13:$L$122,ROWS(U$13:$V13))</f>
        <v>1</v>
      </c>
    </row>
    <row r="14" spans="1:22" ht="18.75" x14ac:dyDescent="0.3">
      <c r="A14" s="70">
        <v>2</v>
      </c>
      <c r="B14" s="115" t="str">
        <f>'DATA SISWA'!C17</f>
        <v>06-</v>
      </c>
      <c r="C14" s="116" t="str">
        <f>'DATA SISWA'!D17</f>
        <v>005-</v>
      </c>
      <c r="D14" s="116" t="str">
        <f>'DATA SISWA'!E17</f>
        <v>093-</v>
      </c>
      <c r="E14" s="117">
        <f>'DATA SISWA'!F17</f>
        <v>4</v>
      </c>
      <c r="F14" s="75" t="str">
        <f>'DATA SISWA'!B17</f>
        <v>ALFIADY</v>
      </c>
      <c r="G14" s="76">
        <f>'DATA SISWA'!CN17</f>
        <v>17</v>
      </c>
      <c r="H14" s="76">
        <f>'DATA SISWA'!CO17</f>
        <v>23</v>
      </c>
      <c r="I14" s="15">
        <f>'DATA SISWA'!CP17</f>
        <v>13</v>
      </c>
      <c r="J14" s="124">
        <f>'DATA SISWA'!CQ17</f>
        <v>42.75</v>
      </c>
      <c r="K14" s="72" t="str">
        <f>EVALUASI!CU20</f>
        <v>Remedial</v>
      </c>
      <c r="L14" s="155">
        <f t="shared" ref="L14:L77" si="4">COUNTIF($J$13:$J$122,"&gt;"&amp;$J14)+COUNTIFS($J$13:$J$122,$J14,$I$13:$I$122,"&gt;"&amp;$I14)+COUNTIFS($J$13:$J$122,$J14,$I$13:$I$122,$I14,$G$13:$G$122,"&gt;"&amp;$G14)+COUNTIFS($J$13:$J$122,$J14,$I$13:$I$122,$I14,$G$13:$G$122,$G14,$E$13:$E$122,"&lt;"&amp;$E14)+1</f>
        <v>81</v>
      </c>
      <c r="O14" s="70">
        <v>2</v>
      </c>
      <c r="P14" s="115" t="str">
        <f t="shared" ref="P14:P22" si="5">INDEX($A:$L,MATCH($V14,$L:$L,0),2)</f>
        <v>06-</v>
      </c>
      <c r="Q14" s="116" t="str">
        <f t="shared" si="0"/>
        <v>005-</v>
      </c>
      <c r="R14" s="116">
        <f t="shared" si="1"/>
        <v>0</v>
      </c>
      <c r="S14" s="117">
        <f t="shared" si="2"/>
        <v>0</v>
      </c>
      <c r="T14" s="26" t="str">
        <f t="shared" ref="T14:T22" si="6">INDEX($A:$L,MATCH($V14,$L:$L,0),6)</f>
        <v>NAZILI ANANDA</v>
      </c>
      <c r="U14" s="133">
        <f t="shared" si="3"/>
        <v>69.5</v>
      </c>
      <c r="V14" s="71">
        <f>SMALL($L$13:$L$122,ROWS(U$13:$V14))</f>
        <v>2</v>
      </c>
    </row>
    <row r="15" spans="1:22" ht="18.75" x14ac:dyDescent="0.3">
      <c r="A15" s="70">
        <v>3</v>
      </c>
      <c r="B15" s="115" t="str">
        <f>'DATA SISWA'!C18</f>
        <v>06-</v>
      </c>
      <c r="C15" s="116" t="str">
        <f>'DATA SISWA'!D18</f>
        <v>005-</v>
      </c>
      <c r="D15" s="116" t="str">
        <f>'DATA SISWA'!E18</f>
        <v>096-</v>
      </c>
      <c r="E15" s="117">
        <f>'DATA SISWA'!F18</f>
        <v>9</v>
      </c>
      <c r="F15" s="75" t="str">
        <f>'DATA SISWA'!B18</f>
        <v>ANDRIAN</v>
      </c>
      <c r="G15" s="76">
        <f>'DATA SISWA'!CN18</f>
        <v>18</v>
      </c>
      <c r="H15" s="76">
        <f>'DATA SISWA'!CO18</f>
        <v>22</v>
      </c>
      <c r="I15" s="15">
        <f>'DATA SISWA'!CP18</f>
        <v>19</v>
      </c>
      <c r="J15" s="124">
        <f>'DATA SISWA'!CQ18</f>
        <v>50.5</v>
      </c>
      <c r="K15" s="72" t="str">
        <f>EVALUASI!CU21</f>
        <v>Remedial</v>
      </c>
      <c r="L15" s="155">
        <f t="shared" si="4"/>
        <v>44</v>
      </c>
      <c r="O15" s="70">
        <v>3</v>
      </c>
      <c r="P15" s="115" t="str">
        <f t="shared" si="5"/>
        <v>06-</v>
      </c>
      <c r="Q15" s="116" t="str">
        <f t="shared" si="0"/>
        <v>005-</v>
      </c>
      <c r="R15" s="116">
        <f t="shared" si="1"/>
        <v>0</v>
      </c>
      <c r="S15" s="117">
        <f t="shared" si="2"/>
        <v>0</v>
      </c>
      <c r="T15" s="26" t="str">
        <f t="shared" si="6"/>
        <v>MUHAMMAD SYAUKI AL MALIK</v>
      </c>
      <c r="U15" s="133">
        <f t="shared" si="3"/>
        <v>67.75</v>
      </c>
      <c r="V15" s="71">
        <f>SMALL($L$13:$L$122,ROWS(U$13:$V15))</f>
        <v>3</v>
      </c>
    </row>
    <row r="16" spans="1:22" ht="18.75" x14ac:dyDescent="0.3">
      <c r="A16" s="70">
        <v>4</v>
      </c>
      <c r="B16" s="115" t="str">
        <f>'DATA SISWA'!C19</f>
        <v>06-</v>
      </c>
      <c r="C16" s="116" t="str">
        <f>'DATA SISWA'!D19</f>
        <v>005-</v>
      </c>
      <c r="D16" s="116" t="str">
        <f>'DATA SISWA'!E19</f>
        <v>097-</v>
      </c>
      <c r="E16" s="117">
        <f>'DATA SISWA'!F19</f>
        <v>8</v>
      </c>
      <c r="F16" s="75" t="str">
        <f>'DATA SISWA'!B19</f>
        <v>DIMAS ADITYA ANANDA</v>
      </c>
      <c r="G16" s="76">
        <f>'DATA SISWA'!CN19</f>
        <v>14</v>
      </c>
      <c r="H16" s="76">
        <f>'DATA SISWA'!CO19</f>
        <v>26</v>
      </c>
      <c r="I16" s="15">
        <f>'DATA SISWA'!CP19</f>
        <v>9</v>
      </c>
      <c r="J16" s="124">
        <f>'DATA SISWA'!CQ19</f>
        <v>33.5</v>
      </c>
      <c r="K16" s="72" t="str">
        <f>EVALUASI!CU22</f>
        <v>Remedial</v>
      </c>
      <c r="L16" s="155">
        <f t="shared" si="4"/>
        <v>101</v>
      </c>
      <c r="O16" s="70">
        <v>4</v>
      </c>
      <c r="P16" s="115" t="str">
        <f t="shared" si="5"/>
        <v>06-</v>
      </c>
      <c r="Q16" s="116" t="str">
        <f t="shared" si="0"/>
        <v>005-</v>
      </c>
      <c r="R16" s="116">
        <f t="shared" si="1"/>
        <v>0</v>
      </c>
      <c r="S16" s="117">
        <f t="shared" si="2"/>
        <v>0</v>
      </c>
      <c r="T16" s="26" t="str">
        <f t="shared" si="6"/>
        <v>NADIA AZKIA PUTRI</v>
      </c>
      <c r="U16" s="133">
        <f t="shared" si="3"/>
        <v>67.75</v>
      </c>
      <c r="V16" s="71">
        <f>SMALL($L$13:$L$122,ROWS(U$13:$V16))</f>
        <v>4</v>
      </c>
    </row>
    <row r="17" spans="1:22" ht="18.75" x14ac:dyDescent="0.3">
      <c r="A17" s="70">
        <v>5</v>
      </c>
      <c r="B17" s="115" t="str">
        <f>'DATA SISWA'!C20</f>
        <v>06-</v>
      </c>
      <c r="C17" s="116" t="str">
        <f>'DATA SISWA'!D20</f>
        <v>005-</v>
      </c>
      <c r="D17" s="116" t="str">
        <f>'DATA SISWA'!E20</f>
        <v>098-</v>
      </c>
      <c r="E17" s="117">
        <f>'DATA SISWA'!F20</f>
        <v>7</v>
      </c>
      <c r="F17" s="75" t="str">
        <f>'DATA SISWA'!B20</f>
        <v>DINDA FARAS SARI</v>
      </c>
      <c r="G17" s="76">
        <f>'DATA SISWA'!CN20</f>
        <v>25</v>
      </c>
      <c r="H17" s="76">
        <f>'DATA SISWA'!CO20</f>
        <v>15</v>
      </c>
      <c r="I17" s="15">
        <f>'DATA SISWA'!CP20</f>
        <v>20</v>
      </c>
      <c r="J17" s="124">
        <f>'DATA SISWA'!CQ20</f>
        <v>63.75</v>
      </c>
      <c r="K17" s="72" t="str">
        <f>EVALUASI!CU23</f>
        <v>Tuntas</v>
      </c>
      <c r="L17" s="155">
        <f t="shared" si="4"/>
        <v>8</v>
      </c>
      <c r="O17" s="70">
        <v>5</v>
      </c>
      <c r="P17" s="115" t="str">
        <f t="shared" si="5"/>
        <v>06-</v>
      </c>
      <c r="Q17" s="116" t="str">
        <f t="shared" si="0"/>
        <v>005-</v>
      </c>
      <c r="R17" s="116" t="str">
        <f t="shared" si="1"/>
        <v>015-</v>
      </c>
      <c r="S17" s="117">
        <f t="shared" si="2"/>
        <v>2</v>
      </c>
      <c r="T17" s="26" t="str">
        <f t="shared" si="6"/>
        <v>RUSNITA DEWI</v>
      </c>
      <c r="U17" s="133">
        <f t="shared" si="3"/>
        <v>65.75</v>
      </c>
      <c r="V17" s="71">
        <f>SMALL($L$13:$L$122,ROWS(U$13:$V17))</f>
        <v>5</v>
      </c>
    </row>
    <row r="18" spans="1:22" ht="18.75" x14ac:dyDescent="0.3">
      <c r="A18" s="70">
        <v>6</v>
      </c>
      <c r="B18" s="115" t="str">
        <f>'DATA SISWA'!C21</f>
        <v>06-</v>
      </c>
      <c r="C18" s="116" t="str">
        <f>'DATA SISWA'!D21</f>
        <v>005-</v>
      </c>
      <c r="D18" s="116" t="str">
        <f>'DATA SISWA'!E21</f>
        <v>099-</v>
      </c>
      <c r="E18" s="117">
        <f>'DATA SISWA'!F21</f>
        <v>6</v>
      </c>
      <c r="F18" s="75" t="str">
        <f>'DATA SISWA'!B21</f>
        <v>ELIS IRAWAN</v>
      </c>
      <c r="G18" s="76">
        <f>'DATA SISWA'!CN21</f>
        <v>18</v>
      </c>
      <c r="H18" s="76">
        <f>'DATA SISWA'!CO21</f>
        <v>22</v>
      </c>
      <c r="I18" s="15">
        <f>'DATA SISWA'!CP21</f>
        <v>11</v>
      </c>
      <c r="J18" s="124">
        <f>'DATA SISWA'!CQ21</f>
        <v>42.5</v>
      </c>
      <c r="K18" s="72" t="str">
        <f>EVALUASI!CU24</f>
        <v>Remedial</v>
      </c>
      <c r="L18" s="155">
        <f t="shared" si="4"/>
        <v>84</v>
      </c>
      <c r="O18" s="70">
        <v>6</v>
      </c>
      <c r="P18" s="115" t="str">
        <f t="shared" si="5"/>
        <v>06-</v>
      </c>
      <c r="Q18" s="116" t="str">
        <f t="shared" si="0"/>
        <v>005-</v>
      </c>
      <c r="R18" s="116">
        <f t="shared" si="1"/>
        <v>0</v>
      </c>
      <c r="S18" s="117">
        <f t="shared" si="2"/>
        <v>0</v>
      </c>
      <c r="T18" s="26" t="str">
        <f t="shared" si="6"/>
        <v>M. NAJARUDDIN</v>
      </c>
      <c r="U18" s="133">
        <f t="shared" si="3"/>
        <v>64.5</v>
      </c>
      <c r="V18" s="71">
        <f>SMALL($L$13:$L$122,ROWS(U$13:$V18))</f>
        <v>6</v>
      </c>
    </row>
    <row r="19" spans="1:22" ht="18.75" x14ac:dyDescent="0.3">
      <c r="A19" s="70">
        <v>7</v>
      </c>
      <c r="B19" s="115" t="str">
        <f>'DATA SISWA'!C22</f>
        <v>06-</v>
      </c>
      <c r="C19" s="116" t="str">
        <f>'DATA SISWA'!D22</f>
        <v>005-</v>
      </c>
      <c r="D19" s="116" t="str">
        <f>'DATA SISWA'!E22</f>
        <v>100-</v>
      </c>
      <c r="E19" s="117">
        <f>'DATA SISWA'!F22</f>
        <v>5</v>
      </c>
      <c r="F19" s="75" t="str">
        <f>'DATA SISWA'!B22</f>
        <v>FIRDAUS AL KHAIFIQI</v>
      </c>
      <c r="G19" s="76">
        <f>'DATA SISWA'!CN22</f>
        <v>13</v>
      </c>
      <c r="H19" s="76">
        <f>'DATA SISWA'!CO22</f>
        <v>27</v>
      </c>
      <c r="I19" s="15">
        <f>'DATA SISWA'!CP22</f>
        <v>6</v>
      </c>
      <c r="J19" s="124">
        <f>'DATA SISWA'!CQ22</f>
        <v>28.75</v>
      </c>
      <c r="K19" s="72" t="str">
        <f>EVALUASI!CU25</f>
        <v>Remedial</v>
      </c>
      <c r="L19" s="155">
        <f t="shared" si="4"/>
        <v>107</v>
      </c>
      <c r="O19" s="70">
        <v>7</v>
      </c>
      <c r="P19" s="115" t="str">
        <f t="shared" si="5"/>
        <v>06-</v>
      </c>
      <c r="Q19" s="116" t="str">
        <f t="shared" si="0"/>
        <v>005-</v>
      </c>
      <c r="R19" s="116">
        <f t="shared" si="1"/>
        <v>0</v>
      </c>
      <c r="S19" s="117">
        <f t="shared" si="2"/>
        <v>0</v>
      </c>
      <c r="T19" s="26" t="str">
        <f t="shared" si="6"/>
        <v>M. RUSTAM</v>
      </c>
      <c r="U19" s="133">
        <f t="shared" si="3"/>
        <v>64.25</v>
      </c>
      <c r="V19" s="71">
        <f>SMALL($L$13:$L$122,ROWS(U$13:$V19))</f>
        <v>7</v>
      </c>
    </row>
    <row r="20" spans="1:22" ht="18.75" x14ac:dyDescent="0.3">
      <c r="A20" s="70">
        <v>8</v>
      </c>
      <c r="B20" s="115" t="str">
        <f>'DATA SISWA'!C23</f>
        <v>06-</v>
      </c>
      <c r="C20" s="116" t="str">
        <f>'DATA SISWA'!D23</f>
        <v>005-</v>
      </c>
      <c r="D20" s="116" t="str">
        <f>'DATA SISWA'!E23</f>
        <v>101-</v>
      </c>
      <c r="E20" s="117">
        <f>'DATA SISWA'!F23</f>
        <v>4</v>
      </c>
      <c r="F20" s="75" t="str">
        <f>'DATA SISWA'!B23</f>
        <v>HENDRA MANGUN SAPUTRA</v>
      </c>
      <c r="G20" s="76">
        <f>'DATA SISWA'!CN23</f>
        <v>8</v>
      </c>
      <c r="H20" s="76">
        <f>'DATA SISWA'!CO23</f>
        <v>32</v>
      </c>
      <c r="I20" s="15">
        <f>'DATA SISWA'!CP23</f>
        <v>5</v>
      </c>
      <c r="J20" s="124">
        <f>'DATA SISWA'!CQ23</f>
        <v>19</v>
      </c>
      <c r="K20" s="72" t="str">
        <f>EVALUASI!CU26</f>
        <v>Remedial</v>
      </c>
      <c r="L20" s="155">
        <f t="shared" si="4"/>
        <v>110</v>
      </c>
      <c r="O20" s="70">
        <v>8</v>
      </c>
      <c r="P20" s="115" t="str">
        <f t="shared" si="5"/>
        <v>06-</v>
      </c>
      <c r="Q20" s="116" t="str">
        <f t="shared" si="0"/>
        <v>005-</v>
      </c>
      <c r="R20" s="116" t="str">
        <f t="shared" si="1"/>
        <v>098-</v>
      </c>
      <c r="S20" s="117">
        <f t="shared" si="2"/>
        <v>7</v>
      </c>
      <c r="T20" s="26" t="str">
        <f t="shared" si="6"/>
        <v>DINDA FARAS SARI</v>
      </c>
      <c r="U20" s="133">
        <f t="shared" si="3"/>
        <v>63.75</v>
      </c>
      <c r="V20" s="71">
        <f>SMALL($L$13:$L$122,ROWS(U$13:$V20))</f>
        <v>8</v>
      </c>
    </row>
    <row r="21" spans="1:22" ht="18.75" x14ac:dyDescent="0.3">
      <c r="A21" s="70">
        <v>9</v>
      </c>
      <c r="B21" s="115" t="str">
        <f>'DATA SISWA'!C24</f>
        <v>06-</v>
      </c>
      <c r="C21" s="116" t="str">
        <f>'DATA SISWA'!D24</f>
        <v>005-</v>
      </c>
      <c r="D21" s="116" t="str">
        <f>'DATA SISWA'!E24</f>
        <v>102-</v>
      </c>
      <c r="E21" s="117">
        <f>'DATA SISWA'!F24</f>
        <v>3</v>
      </c>
      <c r="F21" s="75" t="str">
        <f>'DATA SISWA'!B24</f>
        <v>JUSPRI SETIAWAN</v>
      </c>
      <c r="G21" s="76">
        <f>'DATA SISWA'!CN24</f>
        <v>19</v>
      </c>
      <c r="H21" s="76">
        <f>'DATA SISWA'!CO24</f>
        <v>21</v>
      </c>
      <c r="I21" s="15">
        <f>'DATA SISWA'!CP24</f>
        <v>4</v>
      </c>
      <c r="J21" s="124">
        <f>'DATA SISWA'!CQ24</f>
        <v>37.25</v>
      </c>
      <c r="K21" s="72" t="str">
        <f>EVALUASI!CU27</f>
        <v>Remedial</v>
      </c>
      <c r="L21" s="155">
        <f t="shared" si="4"/>
        <v>96</v>
      </c>
      <c r="O21" s="70">
        <v>9</v>
      </c>
      <c r="P21" s="115" t="str">
        <f t="shared" si="5"/>
        <v>06-</v>
      </c>
      <c r="Q21" s="116" t="str">
        <f t="shared" si="0"/>
        <v>005-</v>
      </c>
      <c r="R21" s="116">
        <f t="shared" si="1"/>
        <v>0</v>
      </c>
      <c r="S21" s="117">
        <f t="shared" si="2"/>
        <v>0</v>
      </c>
      <c r="T21" s="26" t="str">
        <f t="shared" si="6"/>
        <v>PAHRI ROZI</v>
      </c>
      <c r="U21" s="133">
        <f t="shared" si="3"/>
        <v>62</v>
      </c>
      <c r="V21" s="71">
        <f>SMALL($L$13:$L$122,ROWS(U$13:$V21))</f>
        <v>9</v>
      </c>
    </row>
    <row r="22" spans="1:22" ht="18.75" x14ac:dyDescent="0.3">
      <c r="A22" s="70">
        <v>10</v>
      </c>
      <c r="B22" s="115" t="str">
        <f>'DATA SISWA'!C25</f>
        <v>06-</v>
      </c>
      <c r="C22" s="116" t="str">
        <f>'DATA SISWA'!D25</f>
        <v>005-</v>
      </c>
      <c r="D22" s="116" t="str">
        <f>'DATA SISWA'!E25</f>
        <v>103-</v>
      </c>
      <c r="E22" s="117">
        <f>'DATA SISWA'!F25</f>
        <v>2</v>
      </c>
      <c r="F22" s="75" t="str">
        <f>'DATA SISWA'!B25</f>
        <v>M. ARBANI</v>
      </c>
      <c r="G22" s="76">
        <f>'DATA SISWA'!CN25</f>
        <v>23</v>
      </c>
      <c r="H22" s="76">
        <f>'DATA SISWA'!CO25</f>
        <v>17</v>
      </c>
      <c r="I22" s="15">
        <f>'DATA SISWA'!CP25</f>
        <v>17</v>
      </c>
      <c r="J22" s="124">
        <f>'DATA SISWA'!CQ25</f>
        <v>57.25</v>
      </c>
      <c r="K22" s="72" t="str">
        <f>EVALUASI!CU28</f>
        <v>Tuntas</v>
      </c>
      <c r="L22" s="155">
        <f t="shared" si="4"/>
        <v>21</v>
      </c>
      <c r="O22" s="70">
        <v>10</v>
      </c>
      <c r="P22" s="115" t="str">
        <f t="shared" si="5"/>
        <v>06-</v>
      </c>
      <c r="Q22" s="116" t="str">
        <f t="shared" si="0"/>
        <v>005-</v>
      </c>
      <c r="R22" s="116">
        <f t="shared" si="1"/>
        <v>0</v>
      </c>
      <c r="S22" s="117">
        <f t="shared" si="2"/>
        <v>0</v>
      </c>
      <c r="T22" s="26" t="str">
        <f t="shared" si="6"/>
        <v>MEIRY ANGGREINI</v>
      </c>
      <c r="U22" s="133">
        <f t="shared" si="3"/>
        <v>61.25</v>
      </c>
      <c r="V22" s="71">
        <f>SMALL($L$13:$L$122,ROWS(U$13:$V22))</f>
        <v>10</v>
      </c>
    </row>
    <row r="23" spans="1:22" ht="18.75" x14ac:dyDescent="0.3">
      <c r="A23" s="70">
        <v>11</v>
      </c>
      <c r="B23" s="115" t="str">
        <f>'DATA SISWA'!C26</f>
        <v>06-</v>
      </c>
      <c r="C23" s="116" t="str">
        <f>'DATA SISWA'!D26</f>
        <v>005-</v>
      </c>
      <c r="D23" s="116" t="str">
        <f>'DATA SISWA'!E26</f>
        <v>104-</v>
      </c>
      <c r="E23" s="117">
        <f>'DATA SISWA'!F26</f>
        <v>9</v>
      </c>
      <c r="F23" s="75" t="str">
        <f>'DATA SISWA'!B26</f>
        <v>M. LUKMANUL HAKIM</v>
      </c>
      <c r="G23" s="76">
        <f>'DATA SISWA'!CN26</f>
        <v>17</v>
      </c>
      <c r="H23" s="76">
        <f>'DATA SISWA'!CO26</f>
        <v>23</v>
      </c>
      <c r="I23" s="15">
        <f>'DATA SISWA'!CP26</f>
        <v>14</v>
      </c>
      <c r="J23" s="124">
        <f>'DATA SISWA'!CQ26</f>
        <v>43.75</v>
      </c>
      <c r="K23" s="72" t="str">
        <f>EVALUASI!CU29</f>
        <v>Remedial</v>
      </c>
      <c r="L23" s="155">
        <f t="shared" si="4"/>
        <v>73</v>
      </c>
    </row>
    <row r="24" spans="1:22" ht="18.75" x14ac:dyDescent="0.3">
      <c r="A24" s="70">
        <v>12</v>
      </c>
      <c r="B24" s="115" t="str">
        <f>'DATA SISWA'!C27</f>
        <v>06-</v>
      </c>
      <c r="C24" s="116" t="str">
        <f>'DATA SISWA'!D27</f>
        <v>005-</v>
      </c>
      <c r="D24" s="116" t="str">
        <f>'DATA SISWA'!E27</f>
        <v>105-</v>
      </c>
      <c r="E24" s="117">
        <f>'DATA SISWA'!F27</f>
        <v>8</v>
      </c>
      <c r="F24" s="75" t="str">
        <f>'DATA SISWA'!B27</f>
        <v>M. REZA APRIANDI</v>
      </c>
      <c r="G24" s="76">
        <f>'DATA SISWA'!CN27</f>
        <v>17</v>
      </c>
      <c r="H24" s="76">
        <f>'DATA SISWA'!CO27</f>
        <v>23</v>
      </c>
      <c r="I24" s="15">
        <f>'DATA SISWA'!CP27</f>
        <v>8</v>
      </c>
      <c r="J24" s="124">
        <f>'DATA SISWA'!CQ27</f>
        <v>37.75</v>
      </c>
      <c r="K24" s="72" t="str">
        <f>EVALUASI!CU30</f>
        <v>Remedial</v>
      </c>
      <c r="L24" s="155">
        <f t="shared" si="4"/>
        <v>94</v>
      </c>
      <c r="O24" s="24" t="s">
        <v>130</v>
      </c>
      <c r="U24" s="73" t="str">
        <f>'DATA GURU'!C28</f>
        <v>Kuala Tungkal, Maret 2019</v>
      </c>
    </row>
    <row r="25" spans="1:22" ht="18.75" x14ac:dyDescent="0.3">
      <c r="A25" s="70">
        <v>13</v>
      </c>
      <c r="B25" s="115" t="str">
        <f>'DATA SISWA'!C28</f>
        <v>06-</v>
      </c>
      <c r="C25" s="116" t="str">
        <f>'DATA SISWA'!D28</f>
        <v>005-</v>
      </c>
      <c r="D25" s="116" t="str">
        <f>'DATA SISWA'!E28</f>
        <v>106-</v>
      </c>
      <c r="E25" s="117">
        <f>'DATA SISWA'!F28</f>
        <v>7</v>
      </c>
      <c r="F25" s="75" t="str">
        <f>'DATA SISWA'!B28</f>
        <v>M. SAYUTI</v>
      </c>
      <c r="G25" s="76">
        <f>'DATA SISWA'!CN28</f>
        <v>15</v>
      </c>
      <c r="H25" s="76">
        <f>'DATA SISWA'!CO28</f>
        <v>25</v>
      </c>
      <c r="I25" s="15">
        <f>'DATA SISWA'!CP28</f>
        <v>11</v>
      </c>
      <c r="J25" s="124">
        <f>'DATA SISWA'!CQ28</f>
        <v>37.25</v>
      </c>
      <c r="K25" s="72" t="str">
        <f>EVALUASI!CU31</f>
        <v>Remedial</v>
      </c>
      <c r="L25" s="155">
        <f t="shared" si="4"/>
        <v>95</v>
      </c>
      <c r="O25" s="24" t="s">
        <v>129</v>
      </c>
    </row>
    <row r="26" spans="1:22" ht="18.75" x14ac:dyDescent="0.3">
      <c r="A26" s="70">
        <v>14</v>
      </c>
      <c r="B26" s="115" t="str">
        <f>'DATA SISWA'!C29</f>
        <v>06-</v>
      </c>
      <c r="C26" s="116" t="str">
        <f>'DATA SISWA'!D29</f>
        <v>005-</v>
      </c>
      <c r="D26" s="116" t="str">
        <f>'DATA SISWA'!E29</f>
        <v>015-</v>
      </c>
      <c r="E26" s="117">
        <f>'DATA SISWA'!F29</f>
        <v>2</v>
      </c>
      <c r="F26" s="75" t="str">
        <f>'DATA SISWA'!B29</f>
        <v>RUSNITA DEWI</v>
      </c>
      <c r="G26" s="76">
        <f>'DATA SISWA'!CN29</f>
        <v>25</v>
      </c>
      <c r="H26" s="76">
        <f>'DATA SISWA'!CO29</f>
        <v>15</v>
      </c>
      <c r="I26" s="15">
        <f>'DATA SISWA'!CP29</f>
        <v>22</v>
      </c>
      <c r="J26" s="124">
        <f>'DATA SISWA'!CQ29</f>
        <v>65.75</v>
      </c>
      <c r="K26" s="72" t="str">
        <f>EVALUASI!CU32</f>
        <v>Tuntas</v>
      </c>
      <c r="L26" s="155">
        <f t="shared" si="4"/>
        <v>5</v>
      </c>
      <c r="O26" s="24" t="str">
        <f>'DATA GURU'!C11</f>
        <v>SMA Negeri 2 Kuala Tungkal</v>
      </c>
      <c r="U26" s="73" t="s">
        <v>18</v>
      </c>
    </row>
    <row r="27" spans="1:22" ht="18.75" x14ac:dyDescent="0.3">
      <c r="A27" s="70">
        <v>15</v>
      </c>
      <c r="B27" s="115" t="str">
        <f>'DATA SISWA'!C30</f>
        <v>06-</v>
      </c>
      <c r="C27" s="116" t="str">
        <f>'DATA SISWA'!D30</f>
        <v>005-</v>
      </c>
      <c r="D27" s="116" t="str">
        <f>'DATA SISWA'!E30</f>
        <v>016-</v>
      </c>
      <c r="E27" s="117">
        <f>'DATA SISWA'!F30</f>
        <v>9</v>
      </c>
      <c r="F27" s="75" t="str">
        <f>'DATA SISWA'!B30</f>
        <v>MUHAMMAD AIDIL FITRA</v>
      </c>
      <c r="G27" s="76">
        <f>'DATA SISWA'!CN30</f>
        <v>17</v>
      </c>
      <c r="H27" s="76">
        <f>'DATA SISWA'!CO30</f>
        <v>23</v>
      </c>
      <c r="I27" s="15">
        <f>'DATA SISWA'!CP30</f>
        <v>14</v>
      </c>
      <c r="J27" s="124">
        <f>'DATA SISWA'!CQ30</f>
        <v>43.75</v>
      </c>
      <c r="K27" s="72" t="str">
        <f>EVALUASI!CU33</f>
        <v>Remedial</v>
      </c>
      <c r="L27" s="155">
        <f t="shared" si="4"/>
        <v>73</v>
      </c>
      <c r="O27" s="24"/>
      <c r="U27" s="23"/>
    </row>
    <row r="28" spans="1:22" ht="18.75" x14ac:dyDescent="0.3">
      <c r="A28" s="70">
        <v>16</v>
      </c>
      <c r="B28" s="115" t="str">
        <f>'DATA SISWA'!C31</f>
        <v>06-</v>
      </c>
      <c r="C28" s="116" t="str">
        <f>'DATA SISWA'!D31</f>
        <v>005-</v>
      </c>
      <c r="D28" s="116" t="str">
        <f>'DATA SISWA'!E31</f>
        <v>017-</v>
      </c>
      <c r="E28" s="117">
        <f>'DATA SISWA'!F31</f>
        <v>8</v>
      </c>
      <c r="F28" s="75" t="str">
        <f>'DATA SISWA'!B31</f>
        <v>MUHAMMAD FADIL AKBAR</v>
      </c>
      <c r="G28" s="76">
        <f>'DATA SISWA'!CN31</f>
        <v>23</v>
      </c>
      <c r="H28" s="76">
        <f>'DATA SISWA'!CO31</f>
        <v>17</v>
      </c>
      <c r="I28" s="15">
        <f>'DATA SISWA'!CP31</f>
        <v>15</v>
      </c>
      <c r="J28" s="124">
        <f>'DATA SISWA'!CQ31</f>
        <v>55.25</v>
      </c>
      <c r="K28" s="72" t="str">
        <f>EVALUASI!CU34</f>
        <v>Tuntas</v>
      </c>
      <c r="L28" s="155">
        <f t="shared" si="4"/>
        <v>27</v>
      </c>
      <c r="O28" s="24"/>
      <c r="U28" s="23"/>
    </row>
    <row r="29" spans="1:22" ht="18.75" customHeight="1" x14ac:dyDescent="0.3">
      <c r="A29" s="70">
        <v>17</v>
      </c>
      <c r="B29" s="115" t="str">
        <f>'DATA SISWA'!C32</f>
        <v>06-</v>
      </c>
      <c r="C29" s="116" t="str">
        <f>'DATA SISWA'!D32</f>
        <v>005-</v>
      </c>
      <c r="D29" s="116">
        <f>'DATA SISWA'!E32</f>
        <v>0</v>
      </c>
      <c r="E29" s="117">
        <f>'DATA SISWA'!F32</f>
        <v>0</v>
      </c>
      <c r="F29" s="75" t="str">
        <f>'DATA SISWA'!B32</f>
        <v>MUHAMMAD ZULKIFLI</v>
      </c>
      <c r="G29" s="76">
        <f>'DATA SISWA'!CN32</f>
        <v>17</v>
      </c>
      <c r="H29" s="76">
        <f>'DATA SISWA'!CO32</f>
        <v>23</v>
      </c>
      <c r="I29" s="15">
        <f>'DATA SISWA'!CP32</f>
        <v>14</v>
      </c>
      <c r="J29" s="124">
        <f>'DATA SISWA'!CQ32</f>
        <v>43.75</v>
      </c>
      <c r="K29" s="72" t="str">
        <f>EVALUASI!CU35</f>
        <v>Remedial</v>
      </c>
      <c r="L29" s="155">
        <f t="shared" si="4"/>
        <v>71</v>
      </c>
      <c r="O29" s="24"/>
    </row>
    <row r="30" spans="1:22" ht="18.75" customHeight="1" x14ac:dyDescent="0.3">
      <c r="A30" s="70">
        <v>18</v>
      </c>
      <c r="B30" s="115" t="str">
        <f>'DATA SISWA'!C33</f>
        <v>06-</v>
      </c>
      <c r="C30" s="116" t="str">
        <f>'DATA SISWA'!D33</f>
        <v>005-</v>
      </c>
      <c r="D30" s="116">
        <f>'DATA SISWA'!E33</f>
        <v>0</v>
      </c>
      <c r="E30" s="117">
        <f>'DATA SISWA'!F33</f>
        <v>0</v>
      </c>
      <c r="F30" s="75" t="str">
        <f>'DATA SISWA'!B33</f>
        <v>NADIA NOVITASARI</v>
      </c>
      <c r="G30" s="76">
        <f>'DATA SISWA'!CN33</f>
        <v>24</v>
      </c>
      <c r="H30" s="76">
        <f>'DATA SISWA'!CO33</f>
        <v>16</v>
      </c>
      <c r="I30" s="15">
        <f>'DATA SISWA'!CP33</f>
        <v>15</v>
      </c>
      <c r="J30" s="124">
        <f>'DATA SISWA'!CQ33</f>
        <v>57</v>
      </c>
      <c r="K30" s="72" t="str">
        <f>EVALUASI!CU36</f>
        <v>Tuntas</v>
      </c>
      <c r="L30" s="155">
        <f t="shared" si="4"/>
        <v>22</v>
      </c>
      <c r="O30" s="25" t="str">
        <f>'DATA GURU'!C14</f>
        <v>EFFI RUBIYANTO, S.Pd., M.Si.</v>
      </c>
      <c r="U30" s="74" t="str">
        <f>'DATA GURU'!C25</f>
        <v>HARLIAWAN</v>
      </c>
    </row>
    <row r="31" spans="1:22" ht="18.75" customHeight="1" x14ac:dyDescent="0.3">
      <c r="A31" s="70">
        <v>19</v>
      </c>
      <c r="B31" s="115" t="str">
        <f>'DATA SISWA'!C34</f>
        <v>06-</v>
      </c>
      <c r="C31" s="116" t="str">
        <f>'DATA SISWA'!D34</f>
        <v>005-</v>
      </c>
      <c r="D31" s="116">
        <f>'DATA SISWA'!E34</f>
        <v>0</v>
      </c>
      <c r="E31" s="117">
        <f>'DATA SISWA'!F34</f>
        <v>0</v>
      </c>
      <c r="F31" s="75" t="str">
        <f>'DATA SISWA'!B34</f>
        <v>NUR HAMIDAH</v>
      </c>
      <c r="G31" s="76">
        <f>'DATA SISWA'!CN34</f>
        <v>16</v>
      </c>
      <c r="H31" s="76">
        <f>'DATA SISWA'!CO34</f>
        <v>24</v>
      </c>
      <c r="I31" s="15">
        <f>'DATA SISWA'!CP34</f>
        <v>22</v>
      </c>
      <c r="J31" s="124">
        <f>'DATA SISWA'!CQ34</f>
        <v>50</v>
      </c>
      <c r="K31" s="72" t="str">
        <f>EVALUASI!CU37</f>
        <v>Remedial</v>
      </c>
      <c r="L31" s="155">
        <f t="shared" si="4"/>
        <v>47</v>
      </c>
      <c r="O31" t="s">
        <v>131</v>
      </c>
      <c r="P31" t="str">
        <f>'DATA GURU'!C15</f>
        <v>197007161996011000</v>
      </c>
      <c r="U31" t="s">
        <v>131</v>
      </c>
      <c r="V31" t="str">
        <f>'DATA GURU'!C26</f>
        <v>197512152007011021</v>
      </c>
    </row>
    <row r="32" spans="1:22" ht="18.75" customHeight="1" x14ac:dyDescent="0.3">
      <c r="A32" s="70">
        <v>20</v>
      </c>
      <c r="B32" s="115" t="str">
        <f>'DATA SISWA'!C35</f>
        <v>06-</v>
      </c>
      <c r="C32" s="116" t="str">
        <f>'DATA SISWA'!D35</f>
        <v>005-</v>
      </c>
      <c r="D32" s="116">
        <f>'DATA SISWA'!E35</f>
        <v>0</v>
      </c>
      <c r="E32" s="117">
        <f>'DATA SISWA'!F35</f>
        <v>0</v>
      </c>
      <c r="F32" s="75" t="str">
        <f>'DATA SISWA'!B35</f>
        <v>NURJANNAH</v>
      </c>
      <c r="G32" s="76">
        <f>'DATA SISWA'!CN35</f>
        <v>17</v>
      </c>
      <c r="H32" s="76">
        <f>'DATA SISWA'!CO35</f>
        <v>23</v>
      </c>
      <c r="I32" s="15">
        <f>'DATA SISWA'!CP35</f>
        <v>14</v>
      </c>
      <c r="J32" s="124">
        <f>'DATA SISWA'!CQ35</f>
        <v>43.75</v>
      </c>
      <c r="K32" s="72" t="str">
        <f>EVALUASI!CU38</f>
        <v>Remedial</v>
      </c>
      <c r="L32" s="155">
        <f t="shared" si="4"/>
        <v>71</v>
      </c>
    </row>
    <row r="33" spans="1:21" ht="18.75" customHeight="1" x14ac:dyDescent="0.3">
      <c r="A33" s="70">
        <v>21</v>
      </c>
      <c r="B33" s="115" t="str">
        <f>'DATA SISWA'!C36</f>
        <v>06-</v>
      </c>
      <c r="C33" s="116" t="str">
        <f>'DATA SISWA'!D36</f>
        <v>005-</v>
      </c>
      <c r="D33" s="116">
        <f>'DATA SISWA'!E36</f>
        <v>0</v>
      </c>
      <c r="E33" s="117">
        <f>'DATA SISWA'!F36</f>
        <v>0</v>
      </c>
      <c r="F33" s="75" t="str">
        <f>'DATA SISWA'!B36</f>
        <v>R.M PAISAL ALADI</v>
      </c>
      <c r="G33" s="76">
        <f>'DATA SISWA'!CN36</f>
        <v>10</v>
      </c>
      <c r="H33" s="76">
        <f>'DATA SISWA'!CO36</f>
        <v>30</v>
      </c>
      <c r="I33" s="15">
        <f>'DATA SISWA'!CP36</f>
        <v>12</v>
      </c>
      <c r="J33" s="124">
        <f>'DATA SISWA'!CQ36</f>
        <v>29.5</v>
      </c>
      <c r="K33" s="72" t="str">
        <f>EVALUASI!CU39</f>
        <v>Remedial</v>
      </c>
      <c r="L33" s="155">
        <f t="shared" si="4"/>
        <v>106</v>
      </c>
    </row>
    <row r="34" spans="1:21" ht="18.75" customHeight="1" x14ac:dyDescent="0.3">
      <c r="A34" s="70">
        <v>22</v>
      </c>
      <c r="B34" s="115" t="str">
        <f>'DATA SISWA'!C37</f>
        <v>06-</v>
      </c>
      <c r="C34" s="116" t="str">
        <f>'DATA SISWA'!D37</f>
        <v>005-</v>
      </c>
      <c r="D34" s="116">
        <f>'DATA SISWA'!E37</f>
        <v>0</v>
      </c>
      <c r="E34" s="117">
        <f>'DATA SISWA'!F37</f>
        <v>0</v>
      </c>
      <c r="F34" s="75" t="str">
        <f>'DATA SISWA'!B37</f>
        <v>RANDA</v>
      </c>
      <c r="G34" s="76">
        <f>'DATA SISWA'!CN37</f>
        <v>26</v>
      </c>
      <c r="H34" s="76">
        <f>'DATA SISWA'!CO37</f>
        <v>14</v>
      </c>
      <c r="I34" s="15">
        <f>'DATA SISWA'!CP37</f>
        <v>14</v>
      </c>
      <c r="J34" s="124">
        <f>'DATA SISWA'!CQ37</f>
        <v>59.5</v>
      </c>
      <c r="K34" s="72" t="str">
        <f>EVALUASI!CU40</f>
        <v>Tuntas</v>
      </c>
      <c r="L34" s="155">
        <f t="shared" si="4"/>
        <v>17</v>
      </c>
    </row>
    <row r="35" spans="1:21" ht="18.75" x14ac:dyDescent="0.3">
      <c r="A35" s="70">
        <v>23</v>
      </c>
      <c r="B35" s="115" t="str">
        <f>'DATA SISWA'!C38</f>
        <v>06-</v>
      </c>
      <c r="C35" s="116" t="str">
        <f>'DATA SISWA'!D38</f>
        <v>005-</v>
      </c>
      <c r="D35" s="116">
        <f>'DATA SISWA'!E38</f>
        <v>0</v>
      </c>
      <c r="E35" s="117">
        <f>'DATA SISWA'!F38</f>
        <v>0</v>
      </c>
      <c r="F35" s="75" t="str">
        <f>'DATA SISWA'!B38</f>
        <v>ROBI KURNIAWAN</v>
      </c>
      <c r="G35" s="76">
        <f>'DATA SISWA'!CN38</f>
        <v>13</v>
      </c>
      <c r="H35" s="76">
        <f>'DATA SISWA'!CO38</f>
        <v>27</v>
      </c>
      <c r="I35" s="15">
        <f>'DATA SISWA'!CP38</f>
        <v>14</v>
      </c>
      <c r="J35" s="124">
        <f>'DATA SISWA'!CQ38</f>
        <v>36.75</v>
      </c>
      <c r="K35" s="72" t="str">
        <f>EVALUASI!CU41</f>
        <v>Remedial</v>
      </c>
      <c r="L35" s="155">
        <f t="shared" si="4"/>
        <v>98</v>
      </c>
    </row>
    <row r="36" spans="1:21" ht="18.75" x14ac:dyDescent="0.3">
      <c r="A36" s="70">
        <v>24</v>
      </c>
      <c r="B36" s="115" t="str">
        <f>'DATA SISWA'!C39</f>
        <v>06-</v>
      </c>
      <c r="C36" s="116" t="str">
        <f>'DATA SISWA'!D39</f>
        <v>005-</v>
      </c>
      <c r="D36" s="116">
        <f>'DATA SISWA'!E39</f>
        <v>0</v>
      </c>
      <c r="E36" s="117">
        <f>'DATA SISWA'!F39</f>
        <v>0</v>
      </c>
      <c r="F36" s="75" t="str">
        <f>'DATA SISWA'!B39</f>
        <v>SAHRUL GUNAWAN</v>
      </c>
      <c r="G36" s="76">
        <f>'DATA SISWA'!CN39</f>
        <v>11</v>
      </c>
      <c r="H36" s="76">
        <f>'DATA SISWA'!CO39</f>
        <v>29</v>
      </c>
      <c r="I36" s="15">
        <f>'DATA SISWA'!CP39</f>
        <v>3</v>
      </c>
      <c r="J36" s="124">
        <f>'DATA SISWA'!CQ39</f>
        <v>22.25</v>
      </c>
      <c r="K36" s="72" t="str">
        <f>EVALUASI!CU42</f>
        <v>Remedial</v>
      </c>
      <c r="L36" s="155">
        <f t="shared" si="4"/>
        <v>109</v>
      </c>
      <c r="O36" s="156"/>
      <c r="P36" s="156"/>
      <c r="Q36" s="156"/>
      <c r="R36" s="156"/>
      <c r="S36" s="156"/>
      <c r="T36" s="156"/>
      <c r="U36" s="156"/>
    </row>
    <row r="37" spans="1:21" ht="18.75" x14ac:dyDescent="0.3">
      <c r="A37" s="70">
        <v>25</v>
      </c>
      <c r="B37" s="115" t="str">
        <f>'DATA SISWA'!C40</f>
        <v>06-</v>
      </c>
      <c r="C37" s="116" t="str">
        <f>'DATA SISWA'!D40</f>
        <v>005-</v>
      </c>
      <c r="D37" s="116">
        <f>'DATA SISWA'!E40</f>
        <v>0</v>
      </c>
      <c r="E37" s="117">
        <f>'DATA SISWA'!F40</f>
        <v>0</v>
      </c>
      <c r="F37" s="75" t="str">
        <f>'DATA SISWA'!B40</f>
        <v>SITI NURZAKIAH</v>
      </c>
      <c r="G37" s="76">
        <f>'DATA SISWA'!CN40</f>
        <v>12</v>
      </c>
      <c r="H37" s="76">
        <f>'DATA SISWA'!CO40</f>
        <v>28</v>
      </c>
      <c r="I37" s="15">
        <f>'DATA SISWA'!CP40</f>
        <v>12</v>
      </c>
      <c r="J37" s="124">
        <f>'DATA SISWA'!CQ40</f>
        <v>33</v>
      </c>
      <c r="K37" s="72" t="str">
        <f>EVALUASI!CU43</f>
        <v>Remedial</v>
      </c>
      <c r="L37" s="155">
        <f t="shared" si="4"/>
        <v>102</v>
      </c>
      <c r="O37" s="156"/>
      <c r="P37" s="156"/>
      <c r="Q37" s="156"/>
      <c r="R37" s="156"/>
      <c r="S37" s="156"/>
      <c r="T37" s="156"/>
      <c r="U37" s="156"/>
    </row>
    <row r="38" spans="1:21" ht="18.75" x14ac:dyDescent="0.3">
      <c r="A38" s="70">
        <v>26</v>
      </c>
      <c r="B38" s="115" t="str">
        <f>'DATA SISWA'!C41</f>
        <v>06-</v>
      </c>
      <c r="C38" s="116" t="str">
        <f>'DATA SISWA'!D41</f>
        <v>005-</v>
      </c>
      <c r="D38" s="116">
        <f>'DATA SISWA'!E41</f>
        <v>0</v>
      </c>
      <c r="E38" s="117">
        <f>'DATA SISWA'!F41</f>
        <v>0</v>
      </c>
      <c r="F38" s="75" t="str">
        <f>'DATA SISWA'!B41</f>
        <v>WAHYU KURNIAWAN</v>
      </c>
      <c r="G38" s="76">
        <f>'DATA SISWA'!CN41</f>
        <v>22</v>
      </c>
      <c r="H38" s="76">
        <f>'DATA SISWA'!CO41</f>
        <v>18</v>
      </c>
      <c r="I38" s="15">
        <f>'DATA SISWA'!CP41</f>
        <v>16</v>
      </c>
      <c r="J38" s="124">
        <f>'DATA SISWA'!CQ41</f>
        <v>54.5</v>
      </c>
      <c r="K38" s="72" t="str">
        <f>EVALUASI!CU44</f>
        <v>Remedial</v>
      </c>
      <c r="L38" s="155">
        <f t="shared" si="4"/>
        <v>29</v>
      </c>
      <c r="O38" s="156"/>
      <c r="P38" s="156"/>
      <c r="Q38" s="156"/>
      <c r="R38" s="156"/>
      <c r="S38" s="156"/>
      <c r="T38" s="156"/>
      <c r="U38" s="156"/>
    </row>
    <row r="39" spans="1:21" ht="18.75" x14ac:dyDescent="0.3">
      <c r="A39" s="70">
        <v>27</v>
      </c>
      <c r="B39" s="115" t="str">
        <f>'DATA SISWA'!C42</f>
        <v>06-</v>
      </c>
      <c r="C39" s="116" t="str">
        <f>'DATA SISWA'!D42</f>
        <v>005-</v>
      </c>
      <c r="D39" s="116">
        <f>'DATA SISWA'!E42</f>
        <v>0</v>
      </c>
      <c r="E39" s="117">
        <f>'DATA SISWA'!F42</f>
        <v>0</v>
      </c>
      <c r="F39" s="75" t="str">
        <f>'DATA SISWA'!B42</f>
        <v>PARIZ PADILAH TANJUNG</v>
      </c>
      <c r="G39" s="76">
        <f>'DATA SISWA'!CN42</f>
        <v>14</v>
      </c>
      <c r="H39" s="76">
        <f>'DATA SISWA'!CO42</f>
        <v>26</v>
      </c>
      <c r="I39" s="15">
        <f>'DATA SISWA'!CP42</f>
        <v>14</v>
      </c>
      <c r="J39" s="124">
        <f>'DATA SISWA'!CQ42</f>
        <v>38.5</v>
      </c>
      <c r="K39" s="72" t="str">
        <f>EVALUASI!CU45</f>
        <v>Remedial</v>
      </c>
      <c r="L39" s="155">
        <f t="shared" si="4"/>
        <v>92</v>
      </c>
      <c r="O39" s="156"/>
      <c r="P39" s="156"/>
      <c r="Q39" s="156"/>
      <c r="R39" s="156"/>
      <c r="S39" s="156"/>
      <c r="T39" s="156"/>
      <c r="U39" s="156"/>
    </row>
    <row r="40" spans="1:21" ht="18.75" x14ac:dyDescent="0.3">
      <c r="A40" s="70">
        <v>28</v>
      </c>
      <c r="B40" s="115" t="str">
        <f>'DATA SISWA'!C43</f>
        <v>06-</v>
      </c>
      <c r="C40" s="116" t="str">
        <f>'DATA SISWA'!D43</f>
        <v>005-</v>
      </c>
      <c r="D40" s="116">
        <f>'DATA SISWA'!E43</f>
        <v>0</v>
      </c>
      <c r="E40" s="117">
        <f>'DATA SISWA'!F43</f>
        <v>0</v>
      </c>
      <c r="F40" s="75" t="str">
        <f>'DATA SISWA'!B43</f>
        <v>AGUSTIN IRAWAN</v>
      </c>
      <c r="G40" s="76">
        <f>'DATA SISWA'!CN43</f>
        <v>25</v>
      </c>
      <c r="H40" s="76">
        <f>'DATA SISWA'!CO43</f>
        <v>15</v>
      </c>
      <c r="I40" s="15">
        <f>'DATA SISWA'!CP43</f>
        <v>16</v>
      </c>
      <c r="J40" s="124">
        <f>'DATA SISWA'!CQ43</f>
        <v>59.75</v>
      </c>
      <c r="K40" s="72" t="str">
        <f>EVALUASI!CU46</f>
        <v>Tuntas</v>
      </c>
      <c r="L40" s="155">
        <f t="shared" si="4"/>
        <v>16</v>
      </c>
      <c r="O40" t="s">
        <v>153</v>
      </c>
    </row>
    <row r="41" spans="1:21" ht="18.75" x14ac:dyDescent="0.3">
      <c r="A41" s="70">
        <v>29</v>
      </c>
      <c r="B41" s="115" t="str">
        <f>'DATA SISWA'!C44</f>
        <v>06-</v>
      </c>
      <c r="C41" s="116" t="str">
        <f>'DATA SISWA'!D44</f>
        <v>005-</v>
      </c>
      <c r="D41" s="116">
        <f>'DATA SISWA'!E44</f>
        <v>0</v>
      </c>
      <c r="E41" s="117">
        <f>'DATA SISWA'!F44</f>
        <v>0</v>
      </c>
      <c r="F41" s="75" t="str">
        <f>'DATA SISWA'!B44</f>
        <v>ARI APRIANDI</v>
      </c>
      <c r="G41" s="76">
        <f>'DATA SISWA'!CN44</f>
        <v>22</v>
      </c>
      <c r="H41" s="76">
        <f>'DATA SISWA'!CO44</f>
        <v>18</v>
      </c>
      <c r="I41" s="15">
        <f>'DATA SISWA'!CP44</f>
        <v>12</v>
      </c>
      <c r="J41" s="124">
        <f>'DATA SISWA'!CQ44</f>
        <v>50.5</v>
      </c>
      <c r="K41" s="72" t="str">
        <f>EVALUASI!CU47</f>
        <v>Remedial</v>
      </c>
      <c r="L41" s="155">
        <f t="shared" si="4"/>
        <v>45</v>
      </c>
      <c r="O41" t="s">
        <v>149</v>
      </c>
    </row>
    <row r="42" spans="1:21" ht="18.75" x14ac:dyDescent="0.3">
      <c r="A42" s="70">
        <v>30</v>
      </c>
      <c r="B42" s="115" t="str">
        <f>'DATA SISWA'!C45</f>
        <v>06-</v>
      </c>
      <c r="C42" s="116" t="str">
        <f>'DATA SISWA'!D45</f>
        <v>005-</v>
      </c>
      <c r="D42" s="116">
        <f>'DATA SISWA'!E45</f>
        <v>0</v>
      </c>
      <c r="E42" s="117">
        <f>'DATA SISWA'!F45</f>
        <v>0</v>
      </c>
      <c r="F42" s="75" t="str">
        <f>'DATA SISWA'!B45</f>
        <v>DIMAS SYURAHMAN</v>
      </c>
      <c r="G42" s="76">
        <f>'DATA SISWA'!CN45</f>
        <v>11</v>
      </c>
      <c r="H42" s="76">
        <f>'DATA SISWA'!CO45</f>
        <v>29</v>
      </c>
      <c r="I42" s="15">
        <f>'DATA SISWA'!CP45</f>
        <v>11</v>
      </c>
      <c r="J42" s="124">
        <f>'DATA SISWA'!CQ45</f>
        <v>30.25</v>
      </c>
      <c r="K42" s="72" t="str">
        <f>EVALUASI!CU48</f>
        <v>Remedial</v>
      </c>
      <c r="L42" s="155">
        <f t="shared" si="4"/>
        <v>105</v>
      </c>
      <c r="O42" t="s">
        <v>150</v>
      </c>
    </row>
    <row r="43" spans="1:21" ht="18.75" x14ac:dyDescent="0.3">
      <c r="A43" s="70">
        <v>31</v>
      </c>
      <c r="B43" s="115" t="str">
        <f>'DATA SISWA'!C46</f>
        <v>06-</v>
      </c>
      <c r="C43" s="116" t="str">
        <f>'DATA SISWA'!D46</f>
        <v>005-</v>
      </c>
      <c r="D43" s="116">
        <f>'DATA SISWA'!E46</f>
        <v>0</v>
      </c>
      <c r="E43" s="117">
        <f>'DATA SISWA'!F46</f>
        <v>0</v>
      </c>
      <c r="F43" s="75" t="str">
        <f>'DATA SISWA'!B46</f>
        <v>EMA NUR AZIRA</v>
      </c>
      <c r="G43" s="76">
        <f>'DATA SISWA'!CN46</f>
        <v>20</v>
      </c>
      <c r="H43" s="76">
        <f>'DATA SISWA'!CO46</f>
        <v>20</v>
      </c>
      <c r="I43" s="15">
        <f>'DATA SISWA'!CP46</f>
        <v>18</v>
      </c>
      <c r="J43" s="124">
        <f>'DATA SISWA'!CQ46</f>
        <v>53</v>
      </c>
      <c r="K43" s="72" t="str">
        <f>EVALUASI!CU49</f>
        <v>Remedial</v>
      </c>
      <c r="L43" s="155">
        <f t="shared" si="4"/>
        <v>34</v>
      </c>
      <c r="O43" t="s">
        <v>151</v>
      </c>
    </row>
    <row r="44" spans="1:21" ht="18.75" x14ac:dyDescent="0.3">
      <c r="A44" s="70">
        <v>32</v>
      </c>
      <c r="B44" s="115" t="str">
        <f>'DATA SISWA'!C47</f>
        <v>06-</v>
      </c>
      <c r="C44" s="116" t="str">
        <f>'DATA SISWA'!D47</f>
        <v>005-</v>
      </c>
      <c r="D44" s="116">
        <f>'DATA SISWA'!E47</f>
        <v>0</v>
      </c>
      <c r="E44" s="117">
        <f>'DATA SISWA'!F47</f>
        <v>0</v>
      </c>
      <c r="F44" s="75" t="str">
        <f>'DATA SISWA'!B47</f>
        <v>FITRATULLAH</v>
      </c>
      <c r="G44" s="76">
        <f>'DATA SISWA'!CN47</f>
        <v>15</v>
      </c>
      <c r="H44" s="76">
        <f>'DATA SISWA'!CO47</f>
        <v>25</v>
      </c>
      <c r="I44" s="15">
        <f>'DATA SISWA'!CP47</f>
        <v>17</v>
      </c>
      <c r="J44" s="124">
        <f>'DATA SISWA'!CQ47</f>
        <v>43.25</v>
      </c>
      <c r="K44" s="72" t="str">
        <f>EVALUASI!CU50</f>
        <v>Remedial</v>
      </c>
      <c r="L44" s="155">
        <f t="shared" si="4"/>
        <v>77</v>
      </c>
      <c r="O44" t="s">
        <v>152</v>
      </c>
    </row>
    <row r="45" spans="1:21" ht="18.75" x14ac:dyDescent="0.3">
      <c r="A45" s="70">
        <v>33</v>
      </c>
      <c r="B45" s="115" t="str">
        <f>'DATA SISWA'!C48</f>
        <v>06-</v>
      </c>
      <c r="C45" s="116" t="str">
        <f>'DATA SISWA'!D48</f>
        <v>005-</v>
      </c>
      <c r="D45" s="116">
        <f>'DATA SISWA'!E48</f>
        <v>0</v>
      </c>
      <c r="E45" s="117">
        <f>'DATA SISWA'!F48</f>
        <v>0</v>
      </c>
      <c r="F45" s="75" t="str">
        <f>'DATA SISWA'!B48</f>
        <v>FITRIANI</v>
      </c>
      <c r="G45" s="76">
        <f>'DATA SISWA'!CN48</f>
        <v>21</v>
      </c>
      <c r="H45" s="76">
        <f>'DATA SISWA'!CO48</f>
        <v>19</v>
      </c>
      <c r="I45" s="15">
        <f>'DATA SISWA'!CP48</f>
        <v>18</v>
      </c>
      <c r="J45" s="124">
        <f>'DATA SISWA'!CQ48</f>
        <v>54.75</v>
      </c>
      <c r="K45" s="72" t="str">
        <f>EVALUASI!CU51</f>
        <v>Remedial</v>
      </c>
      <c r="L45" s="155">
        <f t="shared" si="4"/>
        <v>28</v>
      </c>
    </row>
    <row r="46" spans="1:21" ht="18.75" x14ac:dyDescent="0.3">
      <c r="A46" s="70">
        <v>34</v>
      </c>
      <c r="B46" s="115" t="str">
        <f>'DATA SISWA'!C49</f>
        <v>06-</v>
      </c>
      <c r="C46" s="116" t="str">
        <f>'DATA SISWA'!D49</f>
        <v>005-</v>
      </c>
      <c r="D46" s="116">
        <f>'DATA SISWA'!E49</f>
        <v>0</v>
      </c>
      <c r="E46" s="117">
        <f>'DATA SISWA'!F49</f>
        <v>0</v>
      </c>
      <c r="F46" s="75" t="str">
        <f>'DATA SISWA'!B49</f>
        <v>HAIRUL RISKI</v>
      </c>
      <c r="G46" s="76">
        <f>'DATA SISWA'!CN49</f>
        <v>24</v>
      </c>
      <c r="H46" s="76">
        <f>'DATA SISWA'!CO49</f>
        <v>16</v>
      </c>
      <c r="I46" s="15">
        <f>'DATA SISWA'!CP49</f>
        <v>16</v>
      </c>
      <c r="J46" s="124">
        <f>'DATA SISWA'!CQ49</f>
        <v>58</v>
      </c>
      <c r="K46" s="72" t="str">
        <f>EVALUASI!CU52</f>
        <v>Tuntas</v>
      </c>
      <c r="L46" s="155">
        <f t="shared" si="4"/>
        <v>19</v>
      </c>
    </row>
    <row r="47" spans="1:21" ht="18.75" x14ac:dyDescent="0.3">
      <c r="A47" s="70">
        <v>35</v>
      </c>
      <c r="B47" s="115" t="str">
        <f>'DATA SISWA'!C50</f>
        <v>06-</v>
      </c>
      <c r="C47" s="116" t="str">
        <f>'DATA SISWA'!D50</f>
        <v>005-</v>
      </c>
      <c r="D47" s="116">
        <f>'DATA SISWA'!E50</f>
        <v>0</v>
      </c>
      <c r="E47" s="117">
        <f>'DATA SISWA'!F50</f>
        <v>0</v>
      </c>
      <c r="F47" s="75" t="str">
        <f>'DATA SISWA'!B50</f>
        <v>HENDRI SAPUTRA</v>
      </c>
      <c r="G47" s="76">
        <f>'DATA SISWA'!CN50</f>
        <v>16</v>
      </c>
      <c r="H47" s="76">
        <f>'DATA SISWA'!CO50</f>
        <v>24</v>
      </c>
      <c r="I47" s="15">
        <f>'DATA SISWA'!CP50</f>
        <v>12</v>
      </c>
      <c r="J47" s="124">
        <f>'DATA SISWA'!CQ50</f>
        <v>40</v>
      </c>
      <c r="K47" s="72" t="str">
        <f>EVALUASI!CU53</f>
        <v>Remedial</v>
      </c>
      <c r="L47" s="155">
        <f t="shared" si="4"/>
        <v>88</v>
      </c>
    </row>
    <row r="48" spans="1:21" ht="18.75" x14ac:dyDescent="0.3">
      <c r="A48" s="70">
        <v>36</v>
      </c>
      <c r="B48" s="115" t="str">
        <f>'DATA SISWA'!C51</f>
        <v>06-</v>
      </c>
      <c r="C48" s="116" t="str">
        <f>'DATA SISWA'!D51</f>
        <v>005-</v>
      </c>
      <c r="D48" s="116">
        <f>'DATA SISWA'!E51</f>
        <v>0</v>
      </c>
      <c r="E48" s="117">
        <f>'DATA SISWA'!F51</f>
        <v>0</v>
      </c>
      <c r="F48" s="75" t="str">
        <f>'DATA SISWA'!B51</f>
        <v>JAMILAH</v>
      </c>
      <c r="G48" s="76">
        <f>'DATA SISWA'!CN51</f>
        <v>20</v>
      </c>
      <c r="H48" s="76">
        <f>'DATA SISWA'!CO51</f>
        <v>20</v>
      </c>
      <c r="I48" s="15">
        <f>'DATA SISWA'!CP51</f>
        <v>12</v>
      </c>
      <c r="J48" s="124">
        <f>'DATA SISWA'!CQ51</f>
        <v>47</v>
      </c>
      <c r="K48" s="72" t="str">
        <f>EVALUASI!CU54</f>
        <v>Remedial</v>
      </c>
      <c r="L48" s="155">
        <f t="shared" si="4"/>
        <v>59</v>
      </c>
    </row>
    <row r="49" spans="1:12" ht="18.75" x14ac:dyDescent="0.3">
      <c r="A49" s="70">
        <v>37</v>
      </c>
      <c r="B49" s="115" t="str">
        <f>'DATA SISWA'!C52</f>
        <v>06-</v>
      </c>
      <c r="C49" s="116" t="str">
        <f>'DATA SISWA'!D52</f>
        <v>005-</v>
      </c>
      <c r="D49" s="116">
        <f>'DATA SISWA'!E52</f>
        <v>0</v>
      </c>
      <c r="E49" s="117">
        <f>'DATA SISWA'!F52</f>
        <v>0</v>
      </c>
      <c r="F49" s="75" t="str">
        <f>'DATA SISWA'!B52</f>
        <v>KEVIN CHRISTIAN</v>
      </c>
      <c r="G49" s="76">
        <f>'DATA SISWA'!CN52</f>
        <v>21</v>
      </c>
      <c r="H49" s="76">
        <f>'DATA SISWA'!CO52</f>
        <v>19</v>
      </c>
      <c r="I49" s="15">
        <f>'DATA SISWA'!CP52</f>
        <v>14</v>
      </c>
      <c r="J49" s="124">
        <f>'DATA SISWA'!CQ52</f>
        <v>50.75</v>
      </c>
      <c r="K49" s="72" t="str">
        <f>EVALUASI!CU55</f>
        <v>Remedial</v>
      </c>
      <c r="L49" s="155">
        <f t="shared" si="4"/>
        <v>41</v>
      </c>
    </row>
    <row r="50" spans="1:12" ht="18.75" x14ac:dyDescent="0.3">
      <c r="A50" s="70">
        <v>38</v>
      </c>
      <c r="B50" s="115" t="str">
        <f>'DATA SISWA'!C53</f>
        <v>06-</v>
      </c>
      <c r="C50" s="116" t="str">
        <f>'DATA SISWA'!D53</f>
        <v>005-</v>
      </c>
      <c r="D50" s="116">
        <f>'DATA SISWA'!E53</f>
        <v>0</v>
      </c>
      <c r="E50" s="117">
        <f>'DATA SISWA'!F53</f>
        <v>0</v>
      </c>
      <c r="F50" s="75" t="str">
        <f>'DATA SISWA'!B53</f>
        <v>M. DIKI AMRULLAH</v>
      </c>
      <c r="G50" s="76">
        <f>'DATA SISWA'!CN53</f>
        <v>20</v>
      </c>
      <c r="H50" s="76">
        <f>'DATA SISWA'!CO53</f>
        <v>20</v>
      </c>
      <c r="I50" s="15">
        <f>'DATA SISWA'!CP53</f>
        <v>14</v>
      </c>
      <c r="J50" s="124">
        <f>'DATA SISWA'!CQ53</f>
        <v>49</v>
      </c>
      <c r="K50" s="72" t="str">
        <f>EVALUASI!CU56</f>
        <v>Remedial</v>
      </c>
      <c r="L50" s="155">
        <f t="shared" si="4"/>
        <v>51</v>
      </c>
    </row>
    <row r="51" spans="1:12" ht="18.75" x14ac:dyDescent="0.3">
      <c r="A51" s="70">
        <v>39</v>
      </c>
      <c r="B51" s="115" t="str">
        <f>'DATA SISWA'!C54</f>
        <v>06-</v>
      </c>
      <c r="C51" s="116" t="str">
        <f>'DATA SISWA'!D54</f>
        <v>005-</v>
      </c>
      <c r="D51" s="116">
        <f>'DATA SISWA'!E54</f>
        <v>0</v>
      </c>
      <c r="E51" s="117">
        <f>'DATA SISWA'!F54</f>
        <v>0</v>
      </c>
      <c r="F51" s="75" t="str">
        <f>'DATA SISWA'!B54</f>
        <v>M. RINALDI PRATAMA</v>
      </c>
      <c r="G51" s="76">
        <f>'DATA SISWA'!CN54</f>
        <v>21</v>
      </c>
      <c r="H51" s="76">
        <f>'DATA SISWA'!CO54</f>
        <v>19</v>
      </c>
      <c r="I51" s="15">
        <f>'DATA SISWA'!CP54</f>
        <v>13</v>
      </c>
      <c r="J51" s="124">
        <f>'DATA SISWA'!CQ54</f>
        <v>49.75</v>
      </c>
      <c r="K51" s="72" t="str">
        <f>EVALUASI!CU57</f>
        <v>Remedial</v>
      </c>
      <c r="L51" s="155">
        <f t="shared" si="4"/>
        <v>48</v>
      </c>
    </row>
    <row r="52" spans="1:12" ht="18.75" x14ac:dyDescent="0.3">
      <c r="A52" s="70">
        <v>40</v>
      </c>
      <c r="B52" s="115" t="str">
        <f>'DATA SISWA'!C55</f>
        <v>06-</v>
      </c>
      <c r="C52" s="116" t="str">
        <f>'DATA SISWA'!D55</f>
        <v>005-</v>
      </c>
      <c r="D52" s="116">
        <f>'DATA SISWA'!E55</f>
        <v>0</v>
      </c>
      <c r="E52" s="117">
        <f>'DATA SISWA'!F55</f>
        <v>0</v>
      </c>
      <c r="F52" s="75" t="str">
        <f>'DATA SISWA'!B55</f>
        <v>M. ZALFIKRI AJID</v>
      </c>
      <c r="G52" s="76">
        <f>'DATA SISWA'!CN55</f>
        <v>15</v>
      </c>
      <c r="H52" s="76">
        <f>'DATA SISWA'!CO55</f>
        <v>25</v>
      </c>
      <c r="I52" s="15">
        <f>'DATA SISWA'!CP55</f>
        <v>16</v>
      </c>
      <c r="J52" s="124">
        <f>'DATA SISWA'!CQ55</f>
        <v>42.25</v>
      </c>
      <c r="K52" s="72" t="str">
        <f>EVALUASI!CU58</f>
        <v>Remedial</v>
      </c>
      <c r="L52" s="155">
        <f t="shared" si="4"/>
        <v>85</v>
      </c>
    </row>
    <row r="53" spans="1:12" ht="18.75" x14ac:dyDescent="0.3">
      <c r="A53" s="70">
        <v>41</v>
      </c>
      <c r="B53" s="115" t="str">
        <f>'DATA SISWA'!C56</f>
        <v>06-</v>
      </c>
      <c r="C53" s="116" t="str">
        <f>'DATA SISWA'!D56</f>
        <v>005-</v>
      </c>
      <c r="D53" s="116">
        <f>'DATA SISWA'!E56</f>
        <v>0</v>
      </c>
      <c r="E53" s="117">
        <f>'DATA SISWA'!F56</f>
        <v>0</v>
      </c>
      <c r="F53" s="75" t="str">
        <f>'DATA SISWA'!B56</f>
        <v>MEIRY ANGGREINI</v>
      </c>
      <c r="G53" s="76">
        <f>'DATA SISWA'!CN56</f>
        <v>23</v>
      </c>
      <c r="H53" s="76">
        <f>'DATA SISWA'!CO56</f>
        <v>17</v>
      </c>
      <c r="I53" s="15">
        <f>'DATA SISWA'!CP56</f>
        <v>21</v>
      </c>
      <c r="J53" s="124">
        <f>'DATA SISWA'!CQ56</f>
        <v>61.25</v>
      </c>
      <c r="K53" s="72" t="str">
        <f>EVALUASI!CU59</f>
        <v>Tuntas</v>
      </c>
      <c r="L53" s="155">
        <f t="shared" si="4"/>
        <v>10</v>
      </c>
    </row>
    <row r="54" spans="1:12" ht="18.75" x14ac:dyDescent="0.3">
      <c r="A54" s="70">
        <v>42</v>
      </c>
      <c r="B54" s="115" t="str">
        <f>'DATA SISWA'!C57</f>
        <v>06-</v>
      </c>
      <c r="C54" s="116" t="str">
        <f>'DATA SISWA'!D57</f>
        <v>005-</v>
      </c>
      <c r="D54" s="116">
        <f>'DATA SISWA'!E57</f>
        <v>0</v>
      </c>
      <c r="E54" s="117">
        <f>'DATA SISWA'!F57</f>
        <v>0</v>
      </c>
      <c r="F54" s="75" t="str">
        <f>'DATA SISWA'!B57</f>
        <v>MUHAMMAD AJI ADHA</v>
      </c>
      <c r="G54" s="76">
        <f>'DATA SISWA'!CN57</f>
        <v>23</v>
      </c>
      <c r="H54" s="76">
        <f>'DATA SISWA'!CO57</f>
        <v>17</v>
      </c>
      <c r="I54" s="15">
        <f>'DATA SISWA'!CP57</f>
        <v>9</v>
      </c>
      <c r="J54" s="124">
        <f>'DATA SISWA'!CQ57</f>
        <v>49.25</v>
      </c>
      <c r="K54" s="72" t="str">
        <f>EVALUASI!CU60</f>
        <v>Remedial</v>
      </c>
      <c r="L54" s="155">
        <f t="shared" si="4"/>
        <v>50</v>
      </c>
    </row>
    <row r="55" spans="1:12" ht="18.75" x14ac:dyDescent="0.3">
      <c r="A55" s="70">
        <v>43</v>
      </c>
      <c r="B55" s="115" t="str">
        <f>'DATA SISWA'!C58</f>
        <v>06-</v>
      </c>
      <c r="C55" s="116" t="str">
        <f>'DATA SISWA'!D58</f>
        <v>005-</v>
      </c>
      <c r="D55" s="116">
        <f>'DATA SISWA'!E58</f>
        <v>0</v>
      </c>
      <c r="E55" s="117">
        <f>'DATA SISWA'!F58</f>
        <v>0</v>
      </c>
      <c r="F55" s="75" t="str">
        <f>'DATA SISWA'!B58</f>
        <v>MUHAMMAD JULIANSYAH</v>
      </c>
      <c r="G55" s="76">
        <f>'DATA SISWA'!CN58</f>
        <v>18</v>
      </c>
      <c r="H55" s="76">
        <f>'DATA SISWA'!CO58</f>
        <v>22</v>
      </c>
      <c r="I55" s="15">
        <f>'DATA SISWA'!CP58</f>
        <v>11</v>
      </c>
      <c r="J55" s="124">
        <f>'DATA SISWA'!CQ58</f>
        <v>42.5</v>
      </c>
      <c r="K55" s="72" t="str">
        <f>EVALUASI!CU61</f>
        <v>Remedial</v>
      </c>
      <c r="L55" s="155">
        <f t="shared" si="4"/>
        <v>83</v>
      </c>
    </row>
    <row r="56" spans="1:12" ht="18.75" x14ac:dyDescent="0.3">
      <c r="A56" s="70">
        <v>44</v>
      </c>
      <c r="B56" s="115" t="str">
        <f>'DATA SISWA'!C59</f>
        <v>06-</v>
      </c>
      <c r="C56" s="116" t="str">
        <f>'DATA SISWA'!D59</f>
        <v>005-</v>
      </c>
      <c r="D56" s="116">
        <f>'DATA SISWA'!E59</f>
        <v>0</v>
      </c>
      <c r="E56" s="117">
        <f>'DATA SISWA'!F59</f>
        <v>0</v>
      </c>
      <c r="F56" s="75" t="str">
        <f>'DATA SISWA'!B59</f>
        <v>MUN HAMIR JAMALULLAIL</v>
      </c>
      <c r="G56" s="76">
        <f>'DATA SISWA'!CN59</f>
        <v>14</v>
      </c>
      <c r="H56" s="76">
        <f>'DATA SISWA'!CO59</f>
        <v>26</v>
      </c>
      <c r="I56" s="15">
        <f>'DATA SISWA'!CP59</f>
        <v>18</v>
      </c>
      <c r="J56" s="124">
        <f>'DATA SISWA'!CQ59</f>
        <v>42.5</v>
      </c>
      <c r="K56" s="72" t="str">
        <f>EVALUASI!CU62</f>
        <v>Remedial</v>
      </c>
      <c r="L56" s="155">
        <f t="shared" si="4"/>
        <v>82</v>
      </c>
    </row>
    <row r="57" spans="1:12" ht="18.75" x14ac:dyDescent="0.3">
      <c r="A57" s="70">
        <v>45</v>
      </c>
      <c r="B57" s="115" t="str">
        <f>'DATA SISWA'!C60</f>
        <v>06-</v>
      </c>
      <c r="C57" s="116" t="str">
        <f>'DATA SISWA'!D60</f>
        <v>005-</v>
      </c>
      <c r="D57" s="116">
        <f>'DATA SISWA'!E60</f>
        <v>0</v>
      </c>
      <c r="E57" s="117">
        <f>'DATA SISWA'!F60</f>
        <v>0</v>
      </c>
      <c r="F57" s="75" t="str">
        <f>'DATA SISWA'!B60</f>
        <v>NAZILI ANANDA</v>
      </c>
      <c r="G57" s="76">
        <f>'DATA SISWA'!CN60</f>
        <v>30</v>
      </c>
      <c r="H57" s="76">
        <f>'DATA SISWA'!CO60</f>
        <v>10</v>
      </c>
      <c r="I57" s="15">
        <f>'DATA SISWA'!CP60</f>
        <v>17</v>
      </c>
      <c r="J57" s="124">
        <f>'DATA SISWA'!CQ60</f>
        <v>69.5</v>
      </c>
      <c r="K57" s="72" t="str">
        <f>EVALUASI!CU63</f>
        <v>Tuntas</v>
      </c>
      <c r="L57" s="155">
        <f t="shared" si="4"/>
        <v>2</v>
      </c>
    </row>
    <row r="58" spans="1:12" ht="18.75" x14ac:dyDescent="0.3">
      <c r="A58" s="70">
        <v>46</v>
      </c>
      <c r="B58" s="115" t="str">
        <f>'DATA SISWA'!C61</f>
        <v>06-</v>
      </c>
      <c r="C58" s="116" t="str">
        <f>'DATA SISWA'!D61</f>
        <v>005-</v>
      </c>
      <c r="D58" s="116">
        <f>'DATA SISWA'!E61</f>
        <v>0</v>
      </c>
      <c r="E58" s="117">
        <f>'DATA SISWA'!F61</f>
        <v>0</v>
      </c>
      <c r="F58" s="75" t="str">
        <f>'DATA SISWA'!B61</f>
        <v>NUR KHAIRINA</v>
      </c>
      <c r="G58" s="76">
        <f>'DATA SISWA'!CN61</f>
        <v>31</v>
      </c>
      <c r="H58" s="76">
        <f>'DATA SISWA'!CO61</f>
        <v>9</v>
      </c>
      <c r="I58" s="15">
        <f>'DATA SISWA'!CP61</f>
        <v>21</v>
      </c>
      <c r="J58" s="124">
        <f>'DATA SISWA'!CQ61</f>
        <v>75.25</v>
      </c>
      <c r="K58" s="72" t="str">
        <f>EVALUASI!CU64</f>
        <v>Pengayaan</v>
      </c>
      <c r="L58" s="155">
        <f t="shared" si="4"/>
        <v>1</v>
      </c>
    </row>
    <row r="59" spans="1:12" ht="18.75" x14ac:dyDescent="0.3">
      <c r="A59" s="70">
        <v>47</v>
      </c>
      <c r="B59" s="115" t="str">
        <f>'DATA SISWA'!C62</f>
        <v>06-</v>
      </c>
      <c r="C59" s="116" t="str">
        <f>'DATA SISWA'!D62</f>
        <v>005-</v>
      </c>
      <c r="D59" s="116">
        <f>'DATA SISWA'!E62</f>
        <v>0</v>
      </c>
      <c r="E59" s="117">
        <f>'DATA SISWA'!F62</f>
        <v>0</v>
      </c>
      <c r="F59" s="75" t="str">
        <f>'DATA SISWA'!B62</f>
        <v>ODY OVRIOLDY</v>
      </c>
      <c r="G59" s="76">
        <f>'DATA SISWA'!CN62</f>
        <v>21</v>
      </c>
      <c r="H59" s="76">
        <f>'DATA SISWA'!CO62</f>
        <v>19</v>
      </c>
      <c r="I59" s="15">
        <f>'DATA SISWA'!CP62</f>
        <v>17</v>
      </c>
      <c r="J59" s="124">
        <f>'DATA SISWA'!CQ62</f>
        <v>53.75</v>
      </c>
      <c r="K59" s="72" t="str">
        <f>EVALUASI!CU65</f>
        <v>Remedial</v>
      </c>
      <c r="L59" s="155">
        <f t="shared" si="4"/>
        <v>33</v>
      </c>
    </row>
    <row r="60" spans="1:12" ht="18.75" x14ac:dyDescent="0.3">
      <c r="A60" s="70">
        <v>48</v>
      </c>
      <c r="B60" s="115" t="str">
        <f>'DATA SISWA'!C63</f>
        <v>06-</v>
      </c>
      <c r="C60" s="116" t="str">
        <f>'DATA SISWA'!D63</f>
        <v>005-</v>
      </c>
      <c r="D60" s="116">
        <f>'DATA SISWA'!E63</f>
        <v>0</v>
      </c>
      <c r="E60" s="117">
        <f>'DATA SISWA'!F63</f>
        <v>0</v>
      </c>
      <c r="F60" s="75" t="str">
        <f>'DATA SISWA'!B63</f>
        <v>RAHIMAYANI</v>
      </c>
      <c r="G60" s="76">
        <f>'DATA SISWA'!CN63</f>
        <v>21</v>
      </c>
      <c r="H60" s="76">
        <f>'DATA SISWA'!CO63</f>
        <v>19</v>
      </c>
      <c r="I60" s="15">
        <f>'DATA SISWA'!CP63</f>
        <v>19</v>
      </c>
      <c r="J60" s="124">
        <f>'DATA SISWA'!CQ63</f>
        <v>55.75</v>
      </c>
      <c r="K60" s="72" t="str">
        <f>EVALUASI!CU66</f>
        <v>Tuntas</v>
      </c>
      <c r="L60" s="155">
        <f t="shared" si="4"/>
        <v>24</v>
      </c>
    </row>
    <row r="61" spans="1:12" ht="18.75" x14ac:dyDescent="0.3">
      <c r="A61" s="70">
        <v>49</v>
      </c>
      <c r="B61" s="115" t="str">
        <f>'DATA SISWA'!C64</f>
        <v>06-</v>
      </c>
      <c r="C61" s="116" t="str">
        <f>'DATA SISWA'!D64</f>
        <v>005-</v>
      </c>
      <c r="D61" s="116">
        <f>'DATA SISWA'!E64</f>
        <v>0</v>
      </c>
      <c r="E61" s="117">
        <f>'DATA SISWA'!F64</f>
        <v>0</v>
      </c>
      <c r="F61" s="75" t="str">
        <f>'DATA SISWA'!B64</f>
        <v>RAPNI SEPRIA</v>
      </c>
      <c r="G61" s="76">
        <f>'DATA SISWA'!CN64</f>
        <v>19</v>
      </c>
      <c r="H61" s="76">
        <f>'DATA SISWA'!CO64</f>
        <v>21</v>
      </c>
      <c r="I61" s="15">
        <f>'DATA SISWA'!CP64</f>
        <v>19</v>
      </c>
      <c r="J61" s="124">
        <f>'DATA SISWA'!CQ64</f>
        <v>52.25</v>
      </c>
      <c r="K61" s="72" t="str">
        <f>EVALUASI!CU67</f>
        <v>Remedial</v>
      </c>
      <c r="L61" s="155">
        <f t="shared" si="4"/>
        <v>35</v>
      </c>
    </row>
    <row r="62" spans="1:12" ht="18.75" x14ac:dyDescent="0.3">
      <c r="A62" s="70">
        <v>50</v>
      </c>
      <c r="B62" s="115" t="str">
        <f>'DATA SISWA'!C65</f>
        <v>06-</v>
      </c>
      <c r="C62" s="116" t="str">
        <f>'DATA SISWA'!D65</f>
        <v>005-</v>
      </c>
      <c r="D62" s="116">
        <f>'DATA SISWA'!E65</f>
        <v>0</v>
      </c>
      <c r="E62" s="117">
        <f>'DATA SISWA'!F65</f>
        <v>0</v>
      </c>
      <c r="F62" s="75" t="str">
        <f>'DATA SISWA'!B65</f>
        <v>RUDY</v>
      </c>
      <c r="G62" s="76">
        <f>'DATA SISWA'!CN65</f>
        <v>14</v>
      </c>
      <c r="H62" s="76">
        <f>'DATA SISWA'!CO65</f>
        <v>26</v>
      </c>
      <c r="I62" s="15">
        <f>'DATA SISWA'!CP65</f>
        <v>7</v>
      </c>
      <c r="J62" s="124">
        <f>'DATA SISWA'!CQ65</f>
        <v>31.5</v>
      </c>
      <c r="K62" s="72" t="str">
        <f>EVALUASI!CU68</f>
        <v>Remedial</v>
      </c>
      <c r="L62" s="155">
        <f t="shared" si="4"/>
        <v>103</v>
      </c>
    </row>
    <row r="63" spans="1:12" ht="18.75" x14ac:dyDescent="0.3">
      <c r="A63" s="70">
        <v>51</v>
      </c>
      <c r="B63" s="115" t="str">
        <f>'DATA SISWA'!C66</f>
        <v>06-</v>
      </c>
      <c r="C63" s="116" t="str">
        <f>'DATA SISWA'!D66</f>
        <v>005-</v>
      </c>
      <c r="D63" s="116">
        <f>'DATA SISWA'!E66</f>
        <v>0</v>
      </c>
      <c r="E63" s="117">
        <f>'DATA SISWA'!F66</f>
        <v>0</v>
      </c>
      <c r="F63" s="75" t="str">
        <f>'DATA SISWA'!B66</f>
        <v>SANIA</v>
      </c>
      <c r="G63" s="76">
        <f>'DATA SISWA'!CN66</f>
        <v>22</v>
      </c>
      <c r="H63" s="76">
        <f>'DATA SISWA'!CO66</f>
        <v>18</v>
      </c>
      <c r="I63" s="15">
        <f>'DATA SISWA'!CP66</f>
        <v>8</v>
      </c>
      <c r="J63" s="124">
        <f>'DATA SISWA'!CQ66</f>
        <v>46.5</v>
      </c>
      <c r="K63" s="72" t="str">
        <f>EVALUASI!CU69</f>
        <v>Remedial</v>
      </c>
      <c r="L63" s="155">
        <f t="shared" si="4"/>
        <v>61</v>
      </c>
    </row>
    <row r="64" spans="1:12" ht="18.75" x14ac:dyDescent="0.3">
      <c r="A64" s="70">
        <v>52</v>
      </c>
      <c r="B64" s="115" t="str">
        <f>'DATA SISWA'!C67</f>
        <v>06-</v>
      </c>
      <c r="C64" s="116" t="str">
        <f>'DATA SISWA'!D67</f>
        <v>005-</v>
      </c>
      <c r="D64" s="116">
        <f>'DATA SISWA'!E67</f>
        <v>0</v>
      </c>
      <c r="E64" s="117">
        <f>'DATA SISWA'!F67</f>
        <v>0</v>
      </c>
      <c r="F64" s="75" t="str">
        <f>'DATA SISWA'!B67</f>
        <v>SITI AMINAH</v>
      </c>
      <c r="G64" s="76">
        <f>'DATA SISWA'!CN67</f>
        <v>18</v>
      </c>
      <c r="H64" s="76">
        <f>'DATA SISWA'!CO67</f>
        <v>22</v>
      </c>
      <c r="I64" s="15">
        <f>'DATA SISWA'!CP67</f>
        <v>16</v>
      </c>
      <c r="J64" s="124">
        <f>'DATA SISWA'!CQ67</f>
        <v>47.5</v>
      </c>
      <c r="K64" s="72" t="str">
        <f>EVALUASI!CU70</f>
        <v>Remedial</v>
      </c>
      <c r="L64" s="155">
        <f t="shared" si="4"/>
        <v>58</v>
      </c>
    </row>
    <row r="65" spans="1:12" ht="18.75" x14ac:dyDescent="0.3">
      <c r="A65" s="70">
        <v>53</v>
      </c>
      <c r="B65" s="115" t="str">
        <f>'DATA SISWA'!C68</f>
        <v>06-</v>
      </c>
      <c r="C65" s="116" t="str">
        <f>'DATA SISWA'!D68</f>
        <v>005-</v>
      </c>
      <c r="D65" s="116">
        <f>'DATA SISWA'!E68</f>
        <v>0</v>
      </c>
      <c r="E65" s="117">
        <f>'DATA SISWA'!F68</f>
        <v>0</v>
      </c>
      <c r="F65" s="75" t="str">
        <f>'DATA SISWA'!B68</f>
        <v>SUCI RAHMALIA PUTRI</v>
      </c>
      <c r="G65" s="76">
        <f>'DATA SISWA'!CN68</f>
        <v>13</v>
      </c>
      <c r="H65" s="76">
        <f>'DATA SISWA'!CO68</f>
        <v>27</v>
      </c>
      <c r="I65" s="15">
        <f>'DATA SISWA'!CP68</f>
        <v>17</v>
      </c>
      <c r="J65" s="124">
        <f>'DATA SISWA'!CQ68</f>
        <v>39.75</v>
      </c>
      <c r="K65" s="72" t="str">
        <f>EVALUASI!CU71</f>
        <v>Remedial</v>
      </c>
      <c r="L65" s="155">
        <f t="shared" si="4"/>
        <v>89</v>
      </c>
    </row>
    <row r="66" spans="1:12" ht="18.75" x14ac:dyDescent="0.3">
      <c r="A66" s="70">
        <v>54</v>
      </c>
      <c r="B66" s="115" t="str">
        <f>'DATA SISWA'!C69</f>
        <v>06-</v>
      </c>
      <c r="C66" s="116" t="str">
        <f>'DATA SISWA'!D69</f>
        <v>005-</v>
      </c>
      <c r="D66" s="116">
        <f>'DATA SISWA'!E69</f>
        <v>0</v>
      </c>
      <c r="E66" s="117">
        <f>'DATA SISWA'!F69</f>
        <v>0</v>
      </c>
      <c r="F66" s="75" t="str">
        <f>'DATA SISWA'!B69</f>
        <v>WAHYUDI</v>
      </c>
      <c r="G66" s="76">
        <f>'DATA SISWA'!CN69</f>
        <v>21</v>
      </c>
      <c r="H66" s="76">
        <f>'DATA SISWA'!CO69</f>
        <v>19</v>
      </c>
      <c r="I66" s="15">
        <f>'DATA SISWA'!CP69</f>
        <v>19</v>
      </c>
      <c r="J66" s="124">
        <f>'DATA SISWA'!CQ69</f>
        <v>55.75</v>
      </c>
      <c r="K66" s="72" t="str">
        <f>EVALUASI!CU72</f>
        <v>Tuntas</v>
      </c>
      <c r="L66" s="155">
        <f t="shared" si="4"/>
        <v>24</v>
      </c>
    </row>
    <row r="67" spans="1:12" ht="18.75" x14ac:dyDescent="0.3">
      <c r="A67" s="70">
        <v>55</v>
      </c>
      <c r="B67" s="115" t="str">
        <f>'DATA SISWA'!C70</f>
        <v>06-</v>
      </c>
      <c r="C67" s="116" t="str">
        <f>'DATA SISWA'!D70</f>
        <v>005-</v>
      </c>
      <c r="D67" s="116">
        <f>'DATA SISWA'!E70</f>
        <v>0</v>
      </c>
      <c r="E67" s="117">
        <f>'DATA SISWA'!F70</f>
        <v>0</v>
      </c>
      <c r="F67" s="75" t="str">
        <f>'DATA SISWA'!B70</f>
        <v>YUNI ELKA SABELA</v>
      </c>
      <c r="G67" s="76">
        <f>'DATA SISWA'!CN70</f>
        <v>13</v>
      </c>
      <c r="H67" s="76">
        <f>'DATA SISWA'!CO70</f>
        <v>27</v>
      </c>
      <c r="I67" s="15">
        <f>'DATA SISWA'!CP70</f>
        <v>17</v>
      </c>
      <c r="J67" s="124">
        <f>'DATA SISWA'!CQ70</f>
        <v>39.75</v>
      </c>
      <c r="K67" s="72" t="str">
        <f>EVALUASI!CU73</f>
        <v>Remedial</v>
      </c>
      <c r="L67" s="155">
        <f t="shared" si="4"/>
        <v>89</v>
      </c>
    </row>
    <row r="68" spans="1:12" ht="18.75" x14ac:dyDescent="0.3">
      <c r="A68" s="70">
        <v>56</v>
      </c>
      <c r="B68" s="115" t="str">
        <f>'DATA SISWA'!C71</f>
        <v>06-</v>
      </c>
      <c r="C68" s="116" t="str">
        <f>'DATA SISWA'!D71</f>
        <v>005-</v>
      </c>
      <c r="D68" s="116">
        <f>'DATA SISWA'!E71</f>
        <v>0</v>
      </c>
      <c r="E68" s="117">
        <f>'DATA SISWA'!F71</f>
        <v>0</v>
      </c>
      <c r="F68" s="75" t="str">
        <f>'DATA SISWA'!B71</f>
        <v>AGUSTINO</v>
      </c>
      <c r="G68" s="76">
        <f>'DATA SISWA'!CN71</f>
        <v>18</v>
      </c>
      <c r="H68" s="76">
        <f>'DATA SISWA'!CO71</f>
        <v>22</v>
      </c>
      <c r="I68" s="15">
        <f>'DATA SISWA'!CP71</f>
        <v>19</v>
      </c>
      <c r="J68" s="124">
        <f>'DATA SISWA'!CQ71</f>
        <v>50.5</v>
      </c>
      <c r="K68" s="72" t="str">
        <f>EVALUASI!CU74</f>
        <v>Remedial</v>
      </c>
      <c r="L68" s="155">
        <f t="shared" si="4"/>
        <v>43</v>
      </c>
    </row>
    <row r="69" spans="1:12" ht="18.75" x14ac:dyDescent="0.3">
      <c r="A69" s="70">
        <v>57</v>
      </c>
      <c r="B69" s="115" t="str">
        <f>'DATA SISWA'!C72</f>
        <v>06-</v>
      </c>
      <c r="C69" s="116" t="str">
        <f>'DATA SISWA'!D72</f>
        <v>005-</v>
      </c>
      <c r="D69" s="116">
        <f>'DATA SISWA'!E72</f>
        <v>0</v>
      </c>
      <c r="E69" s="117">
        <f>'DATA SISWA'!F72</f>
        <v>0</v>
      </c>
      <c r="F69" s="75" t="str">
        <f>'DATA SISWA'!B72</f>
        <v>AMBO MHD. IFAN</v>
      </c>
      <c r="G69" s="76">
        <f>'DATA SISWA'!CN72</f>
        <v>18</v>
      </c>
      <c r="H69" s="76">
        <f>'DATA SISWA'!CO72</f>
        <v>22</v>
      </c>
      <c r="I69" s="15">
        <f>'DATA SISWA'!CP72</f>
        <v>20</v>
      </c>
      <c r="J69" s="124">
        <f>'DATA SISWA'!CQ72</f>
        <v>51.5</v>
      </c>
      <c r="K69" s="72" t="str">
        <f>EVALUASI!CU75</f>
        <v>Remedial</v>
      </c>
      <c r="L69" s="155">
        <f t="shared" si="4"/>
        <v>38</v>
      </c>
    </row>
    <row r="70" spans="1:12" ht="18.75" x14ac:dyDescent="0.3">
      <c r="A70" s="70">
        <v>58</v>
      </c>
      <c r="B70" s="115" t="str">
        <f>'DATA SISWA'!C73</f>
        <v>06-</v>
      </c>
      <c r="C70" s="116" t="str">
        <f>'DATA SISWA'!D73</f>
        <v>005-</v>
      </c>
      <c r="D70" s="116">
        <f>'DATA SISWA'!E73</f>
        <v>0</v>
      </c>
      <c r="E70" s="117">
        <f>'DATA SISWA'!F73</f>
        <v>0</v>
      </c>
      <c r="F70" s="75" t="str">
        <f>'DATA SISWA'!B73</f>
        <v>AYU MARYANA</v>
      </c>
      <c r="G70" s="76">
        <f>'DATA SISWA'!CN73</f>
        <v>19</v>
      </c>
      <c r="H70" s="76">
        <f>'DATA SISWA'!CO73</f>
        <v>21</v>
      </c>
      <c r="I70" s="15">
        <f>'DATA SISWA'!CP73</f>
        <v>13</v>
      </c>
      <c r="J70" s="124">
        <f>'DATA SISWA'!CQ73</f>
        <v>46.25</v>
      </c>
      <c r="K70" s="72" t="str">
        <f>EVALUASI!CU76</f>
        <v>Remedial</v>
      </c>
      <c r="L70" s="155">
        <f t="shared" si="4"/>
        <v>62</v>
      </c>
    </row>
    <row r="71" spans="1:12" ht="18.75" x14ac:dyDescent="0.3">
      <c r="A71" s="70">
        <v>59</v>
      </c>
      <c r="B71" s="115" t="str">
        <f>'DATA SISWA'!C74</f>
        <v>06-</v>
      </c>
      <c r="C71" s="116" t="str">
        <f>'DATA SISWA'!D74</f>
        <v>005-</v>
      </c>
      <c r="D71" s="116">
        <f>'DATA SISWA'!E74</f>
        <v>0</v>
      </c>
      <c r="E71" s="117">
        <f>'DATA SISWA'!F74</f>
        <v>0</v>
      </c>
      <c r="F71" s="75" t="str">
        <f>'DATA SISWA'!B74</f>
        <v>DINA MARTARINI</v>
      </c>
      <c r="G71" s="76">
        <f>'DATA SISWA'!CN74</f>
        <v>19</v>
      </c>
      <c r="H71" s="76">
        <f>'DATA SISWA'!CO74</f>
        <v>21</v>
      </c>
      <c r="I71" s="15">
        <f>'DATA SISWA'!CP74</f>
        <v>19</v>
      </c>
      <c r="J71" s="124">
        <f>'DATA SISWA'!CQ74</f>
        <v>52.25</v>
      </c>
      <c r="K71" s="72" t="str">
        <f>EVALUASI!CU77</f>
        <v>Remedial</v>
      </c>
      <c r="L71" s="155">
        <f t="shared" si="4"/>
        <v>35</v>
      </c>
    </row>
    <row r="72" spans="1:12" ht="18.75" x14ac:dyDescent="0.3">
      <c r="A72" s="70">
        <v>60</v>
      </c>
      <c r="B72" s="115" t="str">
        <f>'DATA SISWA'!C75</f>
        <v>06-</v>
      </c>
      <c r="C72" s="116" t="str">
        <f>'DATA SISWA'!D75</f>
        <v>005-</v>
      </c>
      <c r="D72" s="116">
        <f>'DATA SISWA'!E75</f>
        <v>0</v>
      </c>
      <c r="E72" s="117">
        <f>'DATA SISWA'!F75</f>
        <v>0</v>
      </c>
      <c r="F72" s="75" t="str">
        <f>'DATA SISWA'!B75</f>
        <v>FERRY JOKO SUSANTO</v>
      </c>
      <c r="G72" s="76">
        <f>'DATA SISWA'!CN75</f>
        <v>13</v>
      </c>
      <c r="H72" s="76">
        <f>'DATA SISWA'!CO75</f>
        <v>27</v>
      </c>
      <c r="I72" s="15">
        <f>'DATA SISWA'!CP75</f>
        <v>12</v>
      </c>
      <c r="J72" s="124">
        <f>'DATA SISWA'!CQ75</f>
        <v>34.75</v>
      </c>
      <c r="K72" s="72" t="str">
        <f>EVALUASI!CU78</f>
        <v>Remedial</v>
      </c>
      <c r="L72" s="155">
        <f t="shared" si="4"/>
        <v>100</v>
      </c>
    </row>
    <row r="73" spans="1:12" ht="18.75" x14ac:dyDescent="0.3">
      <c r="A73" s="70">
        <v>61</v>
      </c>
      <c r="B73" s="115" t="str">
        <f>'DATA SISWA'!C76</f>
        <v>06-</v>
      </c>
      <c r="C73" s="116" t="str">
        <f>'DATA SISWA'!D76</f>
        <v>005-</v>
      </c>
      <c r="D73" s="116">
        <f>'DATA SISWA'!E76</f>
        <v>0</v>
      </c>
      <c r="E73" s="117">
        <f>'DATA SISWA'!F76</f>
        <v>0</v>
      </c>
      <c r="F73" s="75" t="str">
        <f>'DATA SISWA'!B76</f>
        <v>HUSNUS SAFARI</v>
      </c>
      <c r="G73" s="76">
        <f>'DATA SISWA'!CN76</f>
        <v>20</v>
      </c>
      <c r="H73" s="76">
        <f>'DATA SISWA'!CO76</f>
        <v>20</v>
      </c>
      <c r="I73" s="15">
        <f>'DATA SISWA'!CP76</f>
        <v>17</v>
      </c>
      <c r="J73" s="124">
        <f>'DATA SISWA'!CQ76</f>
        <v>52</v>
      </c>
      <c r="K73" s="72" t="str">
        <f>EVALUASI!CU79</f>
        <v>Remedial</v>
      </c>
      <c r="L73" s="155">
        <f t="shared" si="4"/>
        <v>37</v>
      </c>
    </row>
    <row r="74" spans="1:12" ht="18.75" x14ac:dyDescent="0.3">
      <c r="A74" s="70">
        <v>62</v>
      </c>
      <c r="B74" s="115" t="str">
        <f>'DATA SISWA'!C77</f>
        <v>06-</v>
      </c>
      <c r="C74" s="116" t="str">
        <f>'DATA SISWA'!D77</f>
        <v>005-</v>
      </c>
      <c r="D74" s="116">
        <f>'DATA SISWA'!E77</f>
        <v>0</v>
      </c>
      <c r="E74" s="117">
        <f>'DATA SISWA'!F77</f>
        <v>0</v>
      </c>
      <c r="F74" s="75" t="str">
        <f>'DATA SISWA'!B77</f>
        <v>JHODI PRATAMA</v>
      </c>
      <c r="G74" s="76">
        <f>'DATA SISWA'!CN77</f>
        <v>16</v>
      </c>
      <c r="H74" s="76">
        <f>'DATA SISWA'!CO77</f>
        <v>24</v>
      </c>
      <c r="I74" s="15">
        <f>'DATA SISWA'!CP77</f>
        <v>18</v>
      </c>
      <c r="J74" s="124">
        <f>'DATA SISWA'!CQ77</f>
        <v>46</v>
      </c>
      <c r="K74" s="72" t="str">
        <f>EVALUASI!CU80</f>
        <v>Remedial</v>
      </c>
      <c r="L74" s="155">
        <f t="shared" si="4"/>
        <v>64</v>
      </c>
    </row>
    <row r="75" spans="1:12" ht="18.75" x14ac:dyDescent="0.3">
      <c r="A75" s="70">
        <v>63</v>
      </c>
      <c r="B75" s="115" t="str">
        <f>'DATA SISWA'!C78</f>
        <v>06-</v>
      </c>
      <c r="C75" s="116" t="str">
        <f>'DATA SISWA'!D78</f>
        <v>005-</v>
      </c>
      <c r="D75" s="116">
        <f>'DATA SISWA'!E78</f>
        <v>0</v>
      </c>
      <c r="E75" s="117">
        <f>'DATA SISWA'!F78</f>
        <v>0</v>
      </c>
      <c r="F75" s="75" t="str">
        <f>'DATA SISWA'!B78</f>
        <v>LILI SARMILA</v>
      </c>
      <c r="G75" s="76">
        <f>'DATA SISWA'!CN78</f>
        <v>14</v>
      </c>
      <c r="H75" s="76">
        <f>'DATA SISWA'!CO78</f>
        <v>26</v>
      </c>
      <c r="I75" s="15">
        <f>'DATA SISWA'!CP78</f>
        <v>21</v>
      </c>
      <c r="J75" s="124">
        <f>'DATA SISWA'!CQ78</f>
        <v>45.5</v>
      </c>
      <c r="K75" s="72" t="str">
        <f>EVALUASI!CU81</f>
        <v>Remedial</v>
      </c>
      <c r="L75" s="155">
        <f t="shared" si="4"/>
        <v>67</v>
      </c>
    </row>
    <row r="76" spans="1:12" ht="18.75" x14ac:dyDescent="0.3">
      <c r="A76" s="70">
        <v>64</v>
      </c>
      <c r="B76" s="115" t="str">
        <f>'DATA SISWA'!C79</f>
        <v>06-</v>
      </c>
      <c r="C76" s="116" t="str">
        <f>'DATA SISWA'!D79</f>
        <v>005-</v>
      </c>
      <c r="D76" s="116">
        <f>'DATA SISWA'!E79</f>
        <v>0</v>
      </c>
      <c r="E76" s="117">
        <f>'DATA SISWA'!F79</f>
        <v>0</v>
      </c>
      <c r="F76" s="75" t="str">
        <f>'DATA SISWA'!B79</f>
        <v>M. DIKI MAHMUDI</v>
      </c>
      <c r="G76" s="76">
        <f>'DATA SISWA'!CN79</f>
        <v>20</v>
      </c>
      <c r="H76" s="76">
        <f>'DATA SISWA'!CO79</f>
        <v>20</v>
      </c>
      <c r="I76" s="15">
        <f>'DATA SISWA'!CP79</f>
        <v>21</v>
      </c>
      <c r="J76" s="124">
        <f>'DATA SISWA'!CQ79</f>
        <v>56</v>
      </c>
      <c r="K76" s="72" t="str">
        <f>EVALUASI!CU82</f>
        <v>Tuntas</v>
      </c>
      <c r="L76" s="155">
        <f t="shared" si="4"/>
        <v>23</v>
      </c>
    </row>
    <row r="77" spans="1:12" ht="18.75" x14ac:dyDescent="0.3">
      <c r="A77" s="70">
        <v>65</v>
      </c>
      <c r="B77" s="115" t="str">
        <f>'DATA SISWA'!C80</f>
        <v>06-</v>
      </c>
      <c r="C77" s="116" t="str">
        <f>'DATA SISWA'!D80</f>
        <v>005-</v>
      </c>
      <c r="D77" s="116">
        <f>'DATA SISWA'!E80</f>
        <v>0</v>
      </c>
      <c r="E77" s="117">
        <f>'DATA SISWA'!F80</f>
        <v>0</v>
      </c>
      <c r="F77" s="75" t="str">
        <f>'DATA SISWA'!B80</f>
        <v>M. IQBAL FADILLA</v>
      </c>
      <c r="G77" s="76">
        <f>'DATA SISWA'!CN80</f>
        <v>24</v>
      </c>
      <c r="H77" s="76">
        <f>'DATA SISWA'!CO80</f>
        <v>16</v>
      </c>
      <c r="I77" s="15">
        <f>'DATA SISWA'!CP80</f>
        <v>19</v>
      </c>
      <c r="J77" s="124">
        <f>'DATA SISWA'!CQ80</f>
        <v>61</v>
      </c>
      <c r="K77" s="72" t="str">
        <f>EVALUASI!CU83</f>
        <v>Tuntas</v>
      </c>
      <c r="L77" s="155">
        <f t="shared" si="4"/>
        <v>12</v>
      </c>
    </row>
    <row r="78" spans="1:12" ht="18.75" x14ac:dyDescent="0.3">
      <c r="A78" s="70">
        <v>66</v>
      </c>
      <c r="B78" s="115" t="str">
        <f>'DATA SISWA'!C81</f>
        <v>06-</v>
      </c>
      <c r="C78" s="116" t="str">
        <f>'DATA SISWA'!D81</f>
        <v>005-</v>
      </c>
      <c r="D78" s="116">
        <f>'DATA SISWA'!E81</f>
        <v>0</v>
      </c>
      <c r="E78" s="117">
        <f>'DATA SISWA'!F81</f>
        <v>0</v>
      </c>
      <c r="F78" s="75" t="str">
        <f>'DATA SISWA'!B81</f>
        <v>M. NAJARUDDIN</v>
      </c>
      <c r="G78" s="76">
        <f>'DATA SISWA'!CN81</f>
        <v>26</v>
      </c>
      <c r="H78" s="76">
        <f>'DATA SISWA'!CO81</f>
        <v>14</v>
      </c>
      <c r="I78" s="15">
        <f>'DATA SISWA'!CP81</f>
        <v>19</v>
      </c>
      <c r="J78" s="124">
        <f>'DATA SISWA'!CQ81</f>
        <v>64.5</v>
      </c>
      <c r="K78" s="72" t="str">
        <f>EVALUASI!CU84</f>
        <v>Tuntas</v>
      </c>
      <c r="L78" s="155">
        <f t="shared" ref="L78:L122" si="7">COUNTIF($J$13:$J$122,"&gt;"&amp;$J78)+COUNTIFS($J$13:$J$122,$J78,$I$13:$I$122,"&gt;"&amp;$I78)+COUNTIFS($J$13:$J$122,$J78,$I$13:$I$122,$I78,$G$13:$G$122,"&gt;"&amp;$G78)+COUNTIFS($J$13:$J$122,$J78,$I$13:$I$122,$I78,$G$13:$G$122,$G78,$E$13:$E$122,"&lt;"&amp;$E78)+1</f>
        <v>6</v>
      </c>
    </row>
    <row r="79" spans="1:12" ht="18.75" x14ac:dyDescent="0.3">
      <c r="A79" s="70">
        <v>67</v>
      </c>
      <c r="B79" s="115" t="str">
        <f>'DATA SISWA'!C82</f>
        <v>06-</v>
      </c>
      <c r="C79" s="116" t="str">
        <f>'DATA SISWA'!D82</f>
        <v>005-</v>
      </c>
      <c r="D79" s="116">
        <f>'DATA SISWA'!E82</f>
        <v>0</v>
      </c>
      <c r="E79" s="117">
        <f>'DATA SISWA'!F82</f>
        <v>0</v>
      </c>
      <c r="F79" s="75" t="str">
        <f>'DATA SISWA'!B82</f>
        <v>M. RUSTAM</v>
      </c>
      <c r="G79" s="76">
        <f>'DATA SISWA'!CN82</f>
        <v>27</v>
      </c>
      <c r="H79" s="76">
        <f>'DATA SISWA'!CO82</f>
        <v>13</v>
      </c>
      <c r="I79" s="15">
        <f>'DATA SISWA'!CP82</f>
        <v>17</v>
      </c>
      <c r="J79" s="124">
        <f>'DATA SISWA'!CQ82</f>
        <v>64.25</v>
      </c>
      <c r="K79" s="72" t="str">
        <f>EVALUASI!CU85</f>
        <v>Tuntas</v>
      </c>
      <c r="L79" s="155">
        <f t="shared" si="7"/>
        <v>7</v>
      </c>
    </row>
    <row r="80" spans="1:12" ht="18.75" x14ac:dyDescent="0.3">
      <c r="A80" s="70">
        <v>68</v>
      </c>
      <c r="B80" s="115" t="str">
        <f>'DATA SISWA'!C83</f>
        <v>06-</v>
      </c>
      <c r="C80" s="116" t="str">
        <f>'DATA SISWA'!D83</f>
        <v>005-</v>
      </c>
      <c r="D80" s="116">
        <f>'DATA SISWA'!E83</f>
        <v>0</v>
      </c>
      <c r="E80" s="117">
        <f>'DATA SISWA'!F83</f>
        <v>0</v>
      </c>
      <c r="F80" s="75" t="str">
        <f>'DATA SISWA'!B83</f>
        <v>M.Fajar Nur Salam</v>
      </c>
      <c r="G80" s="76">
        <f>'DATA SISWA'!CN83</f>
        <v>20</v>
      </c>
      <c r="H80" s="76">
        <f>'DATA SISWA'!CO83</f>
        <v>20</v>
      </c>
      <c r="I80" s="15">
        <f>'DATA SISWA'!CP83</f>
        <v>25</v>
      </c>
      <c r="J80" s="124">
        <f>'DATA SISWA'!CQ83</f>
        <v>60</v>
      </c>
      <c r="K80" s="72" t="str">
        <f>EVALUASI!CU86</f>
        <v>Tuntas</v>
      </c>
      <c r="L80" s="155">
        <f t="shared" si="7"/>
        <v>14</v>
      </c>
    </row>
    <row r="81" spans="1:12" ht="18.75" x14ac:dyDescent="0.3">
      <c r="A81" s="70">
        <v>69</v>
      </c>
      <c r="B81" s="115" t="str">
        <f>'DATA SISWA'!C84</f>
        <v>06-</v>
      </c>
      <c r="C81" s="116" t="str">
        <f>'DATA SISWA'!D84</f>
        <v>005-</v>
      </c>
      <c r="D81" s="116">
        <f>'DATA SISWA'!E84</f>
        <v>0</v>
      </c>
      <c r="E81" s="117">
        <f>'DATA SISWA'!F84</f>
        <v>0</v>
      </c>
      <c r="F81" s="75" t="str">
        <f>'DATA SISWA'!B84</f>
        <v>MELIANA</v>
      </c>
      <c r="G81" s="76">
        <f>'DATA SISWA'!CN84</f>
        <v>19</v>
      </c>
      <c r="H81" s="76">
        <f>'DATA SISWA'!CO84</f>
        <v>21</v>
      </c>
      <c r="I81" s="15">
        <f>'DATA SISWA'!CP84</f>
        <v>21</v>
      </c>
      <c r="J81" s="124">
        <f>'DATA SISWA'!CQ84</f>
        <v>54.25</v>
      </c>
      <c r="K81" s="72" t="str">
        <f>EVALUASI!CU87</f>
        <v>Remedial</v>
      </c>
      <c r="L81" s="155">
        <f t="shared" si="7"/>
        <v>30</v>
      </c>
    </row>
    <row r="82" spans="1:12" ht="18.75" x14ac:dyDescent="0.3">
      <c r="A82" s="70">
        <v>70</v>
      </c>
      <c r="B82" s="115" t="str">
        <f>'DATA SISWA'!C85</f>
        <v>06-</v>
      </c>
      <c r="C82" s="116" t="str">
        <f>'DATA SISWA'!D85</f>
        <v>005-</v>
      </c>
      <c r="D82" s="116">
        <f>'DATA SISWA'!E85</f>
        <v>0</v>
      </c>
      <c r="E82" s="117">
        <f>'DATA SISWA'!F85</f>
        <v>0</v>
      </c>
      <c r="F82" s="75" t="str">
        <f>'DATA SISWA'!B85</f>
        <v>MUHAMMAD AKBAR</v>
      </c>
      <c r="G82" s="76">
        <f>'DATA SISWA'!CN85</f>
        <v>16</v>
      </c>
      <c r="H82" s="76">
        <f>'DATA SISWA'!CO85</f>
        <v>24</v>
      </c>
      <c r="I82" s="15">
        <f>'DATA SISWA'!CP85</f>
        <v>15</v>
      </c>
      <c r="J82" s="124">
        <f>'DATA SISWA'!CQ85</f>
        <v>43</v>
      </c>
      <c r="K82" s="72" t="str">
        <f>EVALUASI!CU88</f>
        <v>Remedial</v>
      </c>
      <c r="L82" s="155">
        <f t="shared" si="7"/>
        <v>78</v>
      </c>
    </row>
    <row r="83" spans="1:12" ht="18.75" x14ac:dyDescent="0.3">
      <c r="A83" s="70">
        <v>71</v>
      </c>
      <c r="B83" s="115" t="str">
        <f>'DATA SISWA'!C86</f>
        <v>06-</v>
      </c>
      <c r="C83" s="116" t="str">
        <f>'DATA SISWA'!D86</f>
        <v>005-</v>
      </c>
      <c r="D83" s="116">
        <f>'DATA SISWA'!E86</f>
        <v>0</v>
      </c>
      <c r="E83" s="117">
        <f>'DATA SISWA'!F86</f>
        <v>0</v>
      </c>
      <c r="F83" s="75" t="str">
        <f>'DATA SISWA'!B86</f>
        <v>MUHAMMAD SYARIFULLAH</v>
      </c>
      <c r="G83" s="76">
        <f>'DATA SISWA'!CN86</f>
        <v>19</v>
      </c>
      <c r="H83" s="76">
        <f>'DATA SISWA'!CO86</f>
        <v>21</v>
      </c>
      <c r="I83" s="15">
        <f>'DATA SISWA'!CP86</f>
        <v>13</v>
      </c>
      <c r="J83" s="124">
        <f>'DATA SISWA'!CQ86</f>
        <v>46.25</v>
      </c>
      <c r="K83" s="72" t="str">
        <f>EVALUASI!CU89</f>
        <v>Remedial</v>
      </c>
      <c r="L83" s="155">
        <f t="shared" si="7"/>
        <v>62</v>
      </c>
    </row>
    <row r="84" spans="1:12" ht="18.75" x14ac:dyDescent="0.3">
      <c r="A84" s="70">
        <v>72</v>
      </c>
      <c r="B84" s="115" t="str">
        <f>'DATA SISWA'!C87</f>
        <v>06-</v>
      </c>
      <c r="C84" s="116" t="str">
        <f>'DATA SISWA'!D87</f>
        <v>005-</v>
      </c>
      <c r="D84" s="116">
        <f>'DATA SISWA'!E87</f>
        <v>0</v>
      </c>
      <c r="E84" s="117">
        <f>'DATA SISWA'!F87</f>
        <v>0</v>
      </c>
      <c r="F84" s="75" t="str">
        <f>'DATA SISWA'!B87</f>
        <v>MUSTAKIM</v>
      </c>
      <c r="G84" s="76">
        <f>'DATA SISWA'!CN87</f>
        <v>17</v>
      </c>
      <c r="H84" s="76">
        <f>'DATA SISWA'!CO87</f>
        <v>23</v>
      </c>
      <c r="I84" s="15">
        <f>'DATA SISWA'!CP87</f>
        <v>19</v>
      </c>
      <c r="J84" s="124">
        <f>'DATA SISWA'!CQ87</f>
        <v>48.75</v>
      </c>
      <c r="K84" s="72" t="str">
        <f>EVALUASI!CU90</f>
        <v>Remedial</v>
      </c>
      <c r="L84" s="155">
        <f t="shared" si="7"/>
        <v>53</v>
      </c>
    </row>
    <row r="85" spans="1:12" ht="18.75" x14ac:dyDescent="0.3">
      <c r="A85" s="70">
        <v>73</v>
      </c>
      <c r="B85" s="115" t="str">
        <f>'DATA SISWA'!C88</f>
        <v>06-</v>
      </c>
      <c r="C85" s="116" t="str">
        <f>'DATA SISWA'!D88</f>
        <v>005-</v>
      </c>
      <c r="D85" s="116">
        <f>'DATA SISWA'!E88</f>
        <v>0</v>
      </c>
      <c r="E85" s="117">
        <f>'DATA SISWA'!F88</f>
        <v>0</v>
      </c>
      <c r="F85" s="75" t="str">
        <f>'DATA SISWA'!B88</f>
        <v>NOVA LESTARI</v>
      </c>
      <c r="G85" s="76">
        <f>'DATA SISWA'!CN88</f>
        <v>17</v>
      </c>
      <c r="H85" s="76">
        <f>'DATA SISWA'!CO88</f>
        <v>23</v>
      </c>
      <c r="I85" s="15">
        <f>'DATA SISWA'!CP88</f>
        <v>16</v>
      </c>
      <c r="J85" s="124">
        <f>'DATA SISWA'!CQ88</f>
        <v>45.75</v>
      </c>
      <c r="K85" s="72" t="str">
        <f>EVALUASI!CU91</f>
        <v>Remedial</v>
      </c>
      <c r="L85" s="155">
        <f t="shared" si="7"/>
        <v>66</v>
      </c>
    </row>
    <row r="86" spans="1:12" ht="18.75" x14ac:dyDescent="0.3">
      <c r="A86" s="70">
        <v>74</v>
      </c>
      <c r="B86" s="115" t="str">
        <f>'DATA SISWA'!C89</f>
        <v>06-</v>
      </c>
      <c r="C86" s="116" t="str">
        <f>'DATA SISWA'!D89</f>
        <v>005-</v>
      </c>
      <c r="D86" s="116">
        <f>'DATA SISWA'!E89</f>
        <v>0</v>
      </c>
      <c r="E86" s="117">
        <f>'DATA SISWA'!F89</f>
        <v>0</v>
      </c>
      <c r="F86" s="75" t="str">
        <f>'DATA SISWA'!B89</f>
        <v>NUR NABILA SAPIRA</v>
      </c>
      <c r="G86" s="76">
        <f>'DATA SISWA'!CN89</f>
        <v>21</v>
      </c>
      <c r="H86" s="76">
        <f>'DATA SISWA'!CO89</f>
        <v>19</v>
      </c>
      <c r="I86" s="15">
        <f>'DATA SISWA'!CP89</f>
        <v>19</v>
      </c>
      <c r="J86" s="124">
        <f>'DATA SISWA'!CQ89</f>
        <v>55.75</v>
      </c>
      <c r="K86" s="72" t="str">
        <f>EVALUASI!CU92</f>
        <v>Tuntas</v>
      </c>
      <c r="L86" s="155">
        <f t="shared" si="7"/>
        <v>24</v>
      </c>
    </row>
    <row r="87" spans="1:12" ht="18.75" x14ac:dyDescent="0.3">
      <c r="A87" s="70">
        <v>75</v>
      </c>
      <c r="B87" s="115" t="str">
        <f>'DATA SISWA'!C90</f>
        <v>06-</v>
      </c>
      <c r="C87" s="116" t="str">
        <f>'DATA SISWA'!D90</f>
        <v>005-</v>
      </c>
      <c r="D87" s="116">
        <f>'DATA SISWA'!E90</f>
        <v>0</v>
      </c>
      <c r="E87" s="117">
        <f>'DATA SISWA'!F90</f>
        <v>0</v>
      </c>
      <c r="F87" s="75" t="str">
        <f>'DATA SISWA'!B90</f>
        <v>PAHRI ROZI</v>
      </c>
      <c r="G87" s="76">
        <f>'DATA SISWA'!CN90</f>
        <v>24</v>
      </c>
      <c r="H87" s="76">
        <f>'DATA SISWA'!CO90</f>
        <v>16</v>
      </c>
      <c r="I87" s="15">
        <f>'DATA SISWA'!CP90</f>
        <v>20</v>
      </c>
      <c r="J87" s="124">
        <f>'DATA SISWA'!CQ90</f>
        <v>62</v>
      </c>
      <c r="K87" s="72" t="str">
        <f>EVALUASI!CU93</f>
        <v>Tuntas</v>
      </c>
      <c r="L87" s="155">
        <f t="shared" si="7"/>
        <v>9</v>
      </c>
    </row>
    <row r="88" spans="1:12" ht="18.75" x14ac:dyDescent="0.3">
      <c r="A88" s="70">
        <v>76</v>
      </c>
      <c r="B88" s="115" t="str">
        <f>'DATA SISWA'!C91</f>
        <v>06-</v>
      </c>
      <c r="C88" s="116" t="str">
        <f>'DATA SISWA'!D91</f>
        <v>005-</v>
      </c>
      <c r="D88" s="116">
        <f>'DATA SISWA'!E91</f>
        <v>0</v>
      </c>
      <c r="E88" s="117">
        <f>'DATA SISWA'!F91</f>
        <v>0</v>
      </c>
      <c r="F88" s="75" t="str">
        <f>'DATA SISWA'!B91</f>
        <v>RAHMAT ILHAM</v>
      </c>
      <c r="G88" s="76">
        <f>'DATA SISWA'!CN91</f>
        <v>13</v>
      </c>
      <c r="H88" s="76">
        <f>'DATA SISWA'!CO91</f>
        <v>27</v>
      </c>
      <c r="I88" s="15">
        <f>'DATA SISWA'!CP91</f>
        <v>17</v>
      </c>
      <c r="J88" s="124">
        <f>'DATA SISWA'!CQ91</f>
        <v>39.75</v>
      </c>
      <c r="K88" s="72" t="str">
        <f>EVALUASI!CU94</f>
        <v>Remedial</v>
      </c>
      <c r="L88" s="155">
        <f t="shared" si="7"/>
        <v>89</v>
      </c>
    </row>
    <row r="89" spans="1:12" ht="18.75" x14ac:dyDescent="0.3">
      <c r="A89" s="70">
        <v>77</v>
      </c>
      <c r="B89" s="115" t="str">
        <f>'DATA SISWA'!C92</f>
        <v>06-</v>
      </c>
      <c r="C89" s="116" t="str">
        <f>'DATA SISWA'!D92</f>
        <v>005-</v>
      </c>
      <c r="D89" s="116">
        <f>'DATA SISWA'!E92</f>
        <v>0</v>
      </c>
      <c r="E89" s="117">
        <f>'DATA SISWA'!F92</f>
        <v>0</v>
      </c>
      <c r="F89" s="75" t="str">
        <f>'DATA SISWA'!B92</f>
        <v>RIZKI ANSHORI</v>
      </c>
      <c r="G89" s="76">
        <f>'DATA SISWA'!CN92</f>
        <v>24</v>
      </c>
      <c r="H89" s="76">
        <f>'DATA SISWA'!CO92</f>
        <v>16</v>
      </c>
      <c r="I89" s="15">
        <f>'DATA SISWA'!CP92</f>
        <v>18</v>
      </c>
      <c r="J89" s="124">
        <f>'DATA SISWA'!CQ92</f>
        <v>60</v>
      </c>
      <c r="K89" s="72" t="str">
        <f>EVALUASI!CU95</f>
        <v>Tuntas</v>
      </c>
      <c r="L89" s="155">
        <f t="shared" si="7"/>
        <v>15</v>
      </c>
    </row>
    <row r="90" spans="1:12" ht="18.75" x14ac:dyDescent="0.3">
      <c r="A90" s="70">
        <v>78</v>
      </c>
      <c r="B90" s="115" t="str">
        <f>'DATA SISWA'!C93</f>
        <v>06-</v>
      </c>
      <c r="C90" s="116" t="str">
        <f>'DATA SISWA'!D93</f>
        <v>005-</v>
      </c>
      <c r="D90" s="116">
        <f>'DATA SISWA'!E93</f>
        <v>0</v>
      </c>
      <c r="E90" s="117">
        <f>'DATA SISWA'!F93</f>
        <v>0</v>
      </c>
      <c r="F90" s="75" t="str">
        <f>'DATA SISWA'!B93</f>
        <v>MARYATI</v>
      </c>
      <c r="G90" s="76">
        <f>'DATA SISWA'!CN93</f>
        <v>24</v>
      </c>
      <c r="H90" s="76">
        <f>'DATA SISWA'!CO93</f>
        <v>16</v>
      </c>
      <c r="I90" s="15">
        <f>'DATA SISWA'!CP93</f>
        <v>19</v>
      </c>
      <c r="J90" s="124">
        <f>'DATA SISWA'!CQ93</f>
        <v>61</v>
      </c>
      <c r="K90" s="72" t="str">
        <f>EVALUASI!CU96</f>
        <v>Tuntas</v>
      </c>
      <c r="L90" s="155">
        <f t="shared" si="7"/>
        <v>12</v>
      </c>
    </row>
    <row r="91" spans="1:12" ht="18.75" x14ac:dyDescent="0.3">
      <c r="A91" s="70">
        <v>79</v>
      </c>
      <c r="B91" s="115" t="str">
        <f>'DATA SISWA'!C94</f>
        <v>06-</v>
      </c>
      <c r="C91" s="116" t="str">
        <f>'DATA SISWA'!D94</f>
        <v>005-</v>
      </c>
      <c r="D91" s="116">
        <f>'DATA SISWA'!E94</f>
        <v>0</v>
      </c>
      <c r="E91" s="117">
        <f>'DATA SISWA'!F94</f>
        <v>0</v>
      </c>
      <c r="F91" s="75" t="str">
        <f>'DATA SISWA'!B94</f>
        <v>SANIYAH</v>
      </c>
      <c r="G91" s="76">
        <f>'DATA SISWA'!CN94</f>
        <v>19</v>
      </c>
      <c r="H91" s="76">
        <f>'DATA SISWA'!CO94</f>
        <v>21</v>
      </c>
      <c r="I91" s="15">
        <f>'DATA SISWA'!CP94</f>
        <v>21</v>
      </c>
      <c r="J91" s="124">
        <f>'DATA SISWA'!CQ94</f>
        <v>54.25</v>
      </c>
      <c r="K91" s="72" t="str">
        <f>EVALUASI!CU97</f>
        <v>Remedial</v>
      </c>
      <c r="L91" s="155">
        <f t="shared" si="7"/>
        <v>30</v>
      </c>
    </row>
    <row r="92" spans="1:12" ht="18.75" x14ac:dyDescent="0.3">
      <c r="A92" s="70">
        <v>80</v>
      </c>
      <c r="B92" s="115" t="str">
        <f>'DATA SISWA'!C95</f>
        <v>06-</v>
      </c>
      <c r="C92" s="116" t="str">
        <f>'DATA SISWA'!D95</f>
        <v>005-</v>
      </c>
      <c r="D92" s="116">
        <f>'DATA SISWA'!E95</f>
        <v>0</v>
      </c>
      <c r="E92" s="117">
        <f>'DATA SISWA'!F95</f>
        <v>0</v>
      </c>
      <c r="F92" s="75" t="str">
        <f>'DATA SISWA'!B95</f>
        <v>SITI KHADIJAH</v>
      </c>
      <c r="G92" s="76">
        <f>'DATA SISWA'!CN95</f>
        <v>17</v>
      </c>
      <c r="H92" s="76">
        <f>'DATA SISWA'!CO95</f>
        <v>23</v>
      </c>
      <c r="I92" s="15">
        <f>'DATA SISWA'!CP95</f>
        <v>18</v>
      </c>
      <c r="J92" s="124">
        <f>'DATA SISWA'!CQ95</f>
        <v>47.75</v>
      </c>
      <c r="K92" s="72" t="str">
        <f>EVALUASI!CU98</f>
        <v>Remedial</v>
      </c>
      <c r="L92" s="155">
        <f t="shared" si="7"/>
        <v>56</v>
      </c>
    </row>
    <row r="93" spans="1:12" ht="18.75" x14ac:dyDescent="0.3">
      <c r="A93" s="70">
        <v>81</v>
      </c>
      <c r="B93" s="115" t="str">
        <f>'DATA SISWA'!C96</f>
        <v>06-</v>
      </c>
      <c r="C93" s="116" t="str">
        <f>'DATA SISWA'!D96</f>
        <v>005-</v>
      </c>
      <c r="D93" s="116">
        <f>'DATA SISWA'!E96</f>
        <v>0</v>
      </c>
      <c r="E93" s="117">
        <f>'DATA SISWA'!F96</f>
        <v>0</v>
      </c>
      <c r="F93" s="75" t="str">
        <f>'DATA SISWA'!B96</f>
        <v>SYAHRUL FAHMI</v>
      </c>
      <c r="G93" s="76">
        <f>'DATA SISWA'!CN96</f>
        <v>18</v>
      </c>
      <c r="H93" s="76">
        <f>'DATA SISWA'!CO96</f>
        <v>22</v>
      </c>
      <c r="I93" s="15">
        <f>'DATA SISWA'!CP96</f>
        <v>12</v>
      </c>
      <c r="J93" s="124">
        <f>'DATA SISWA'!CQ96</f>
        <v>43.5</v>
      </c>
      <c r="K93" s="72" t="str">
        <f>EVALUASI!CU99</f>
        <v>Remedial</v>
      </c>
      <c r="L93" s="155">
        <f t="shared" si="7"/>
        <v>76</v>
      </c>
    </row>
    <row r="94" spans="1:12" ht="18.75" x14ac:dyDescent="0.3">
      <c r="A94" s="70">
        <v>82</v>
      </c>
      <c r="B94" s="115" t="str">
        <f>'DATA SISWA'!C97</f>
        <v>06-</v>
      </c>
      <c r="C94" s="116" t="str">
        <f>'DATA SISWA'!D97</f>
        <v>005-</v>
      </c>
      <c r="D94" s="116">
        <f>'DATA SISWA'!E97</f>
        <v>0</v>
      </c>
      <c r="E94" s="117">
        <f>'DATA SISWA'!F97</f>
        <v>0</v>
      </c>
      <c r="F94" s="75" t="str">
        <f>'DATA SISWA'!B97</f>
        <v>WIDYA PUTERI</v>
      </c>
      <c r="G94" s="76">
        <f>'DATA SISWA'!CN97</f>
        <v>16</v>
      </c>
      <c r="H94" s="76">
        <f>'DATA SISWA'!CO97</f>
        <v>24</v>
      </c>
      <c r="I94" s="15">
        <f>'DATA SISWA'!CP97</f>
        <v>15</v>
      </c>
      <c r="J94" s="124">
        <f>'DATA SISWA'!CQ97</f>
        <v>43</v>
      </c>
      <c r="K94" s="72" t="str">
        <f>EVALUASI!CU100</f>
        <v>Remedial</v>
      </c>
      <c r="L94" s="155">
        <f t="shared" si="7"/>
        <v>78</v>
      </c>
    </row>
    <row r="95" spans="1:12" ht="18.75" x14ac:dyDescent="0.3">
      <c r="A95" s="70">
        <v>83</v>
      </c>
      <c r="B95" s="115" t="str">
        <f>'DATA SISWA'!C98</f>
        <v>06-</v>
      </c>
      <c r="C95" s="116" t="str">
        <f>'DATA SISWA'!D98</f>
        <v>005-</v>
      </c>
      <c r="D95" s="116">
        <f>'DATA SISWA'!E98</f>
        <v>0</v>
      </c>
      <c r="E95" s="117">
        <f>'DATA SISWA'!F98</f>
        <v>0</v>
      </c>
      <c r="F95" s="75" t="str">
        <f>'DATA SISWA'!B98</f>
        <v>YUNI FEBRIANTY</v>
      </c>
      <c r="G95" s="76">
        <f>'DATA SISWA'!CN98</f>
        <v>18</v>
      </c>
      <c r="H95" s="76">
        <f>'DATA SISWA'!CO98</f>
        <v>22</v>
      </c>
      <c r="I95" s="15">
        <f>'DATA SISWA'!CP98</f>
        <v>20</v>
      </c>
      <c r="J95" s="124">
        <f>'DATA SISWA'!CQ98</f>
        <v>51.5</v>
      </c>
      <c r="K95" s="72" t="str">
        <f>EVALUASI!CU101</f>
        <v>Remedial</v>
      </c>
      <c r="L95" s="155">
        <f t="shared" si="7"/>
        <v>38</v>
      </c>
    </row>
    <row r="96" spans="1:12" ht="18.75" x14ac:dyDescent="0.3">
      <c r="A96" s="70">
        <v>84</v>
      </c>
      <c r="B96" s="115" t="str">
        <f>'DATA SISWA'!C99</f>
        <v>06-</v>
      </c>
      <c r="C96" s="116" t="str">
        <f>'DATA SISWA'!D99</f>
        <v>005-</v>
      </c>
      <c r="D96" s="116">
        <f>'DATA SISWA'!E99</f>
        <v>0</v>
      </c>
      <c r="E96" s="117">
        <f>'DATA SISWA'!F99</f>
        <v>0</v>
      </c>
      <c r="F96" s="75" t="str">
        <f>'DATA SISWA'!B99</f>
        <v>AMIR KHAN</v>
      </c>
      <c r="G96" s="76">
        <f>'DATA SISWA'!CN99</f>
        <v>14</v>
      </c>
      <c r="H96" s="76">
        <f>'DATA SISWA'!CO99</f>
        <v>26</v>
      </c>
      <c r="I96" s="15">
        <f>'DATA SISWA'!CP99</f>
        <v>19</v>
      </c>
      <c r="J96" s="124">
        <f>'DATA SISWA'!CQ99</f>
        <v>43.5</v>
      </c>
      <c r="K96" s="72" t="str">
        <f>EVALUASI!CU102</f>
        <v>Remedial</v>
      </c>
      <c r="L96" s="155">
        <f t="shared" si="7"/>
        <v>75</v>
      </c>
    </row>
    <row r="97" spans="1:12" ht="18.75" x14ac:dyDescent="0.3">
      <c r="A97" s="70">
        <v>85</v>
      </c>
      <c r="B97" s="115" t="str">
        <f>'DATA SISWA'!C100</f>
        <v>06-</v>
      </c>
      <c r="C97" s="116" t="str">
        <f>'DATA SISWA'!D100</f>
        <v>005-</v>
      </c>
      <c r="D97" s="116">
        <f>'DATA SISWA'!E100</f>
        <v>0</v>
      </c>
      <c r="E97" s="117">
        <f>'DATA SISWA'!F100</f>
        <v>0</v>
      </c>
      <c r="F97" s="75" t="str">
        <f>'DATA SISWA'!B100</f>
        <v>ANDINI YULIA PUTRI</v>
      </c>
      <c r="G97" s="76">
        <f>'DATA SISWA'!CN100</f>
        <v>12</v>
      </c>
      <c r="H97" s="76">
        <f>'DATA SISWA'!CO100</f>
        <v>28</v>
      </c>
      <c r="I97" s="15">
        <f>'DATA SISWA'!CP100</f>
        <v>16</v>
      </c>
      <c r="J97" s="124">
        <f>'DATA SISWA'!CQ100</f>
        <v>37</v>
      </c>
      <c r="K97" s="72" t="str">
        <f>EVALUASI!CU103</f>
        <v>Remedial</v>
      </c>
      <c r="L97" s="155">
        <f t="shared" si="7"/>
        <v>97</v>
      </c>
    </row>
    <row r="98" spans="1:12" ht="18.75" x14ac:dyDescent="0.3">
      <c r="A98" s="70">
        <v>86</v>
      </c>
      <c r="B98" s="115" t="str">
        <f>'DATA SISWA'!C101</f>
        <v>06-</v>
      </c>
      <c r="C98" s="116" t="str">
        <f>'DATA SISWA'!D101</f>
        <v>005-</v>
      </c>
      <c r="D98" s="116">
        <f>'DATA SISWA'!E101</f>
        <v>0</v>
      </c>
      <c r="E98" s="117">
        <f>'DATA SISWA'!F101</f>
        <v>0</v>
      </c>
      <c r="F98" s="75" t="str">
        <f>'DATA SISWA'!B101</f>
        <v>DIAN NABILLA</v>
      </c>
      <c r="G98" s="76">
        <f>'DATA SISWA'!CN101</f>
        <v>15</v>
      </c>
      <c r="H98" s="76">
        <f>'DATA SISWA'!CO101</f>
        <v>25</v>
      </c>
      <c r="I98" s="15">
        <f>'DATA SISWA'!CP101</f>
        <v>19</v>
      </c>
      <c r="J98" s="124">
        <f>'DATA SISWA'!CQ101</f>
        <v>45.25</v>
      </c>
      <c r="K98" s="72" t="str">
        <f>EVALUASI!CU104</f>
        <v>Remedial</v>
      </c>
      <c r="L98" s="155">
        <f t="shared" si="7"/>
        <v>68</v>
      </c>
    </row>
    <row r="99" spans="1:12" ht="18.75" x14ac:dyDescent="0.3">
      <c r="A99" s="70">
        <v>87</v>
      </c>
      <c r="B99" s="115" t="str">
        <f>'DATA SISWA'!C102</f>
        <v>06-</v>
      </c>
      <c r="C99" s="116" t="str">
        <f>'DATA SISWA'!D102</f>
        <v>005-</v>
      </c>
      <c r="D99" s="116">
        <f>'DATA SISWA'!E102</f>
        <v>0</v>
      </c>
      <c r="E99" s="117">
        <f>'DATA SISWA'!F102</f>
        <v>0</v>
      </c>
      <c r="F99" s="75" t="str">
        <f>'DATA SISWA'!B102</f>
        <v>ISMAIL. M</v>
      </c>
      <c r="G99" s="76">
        <f>'DATA SISWA'!CN102</f>
        <v>17</v>
      </c>
      <c r="H99" s="76">
        <f>'DATA SISWA'!CO102</f>
        <v>23</v>
      </c>
      <c r="I99" s="15">
        <f>'DATA SISWA'!CP102</f>
        <v>15</v>
      </c>
      <c r="J99" s="124">
        <f>'DATA SISWA'!CQ102</f>
        <v>44.75</v>
      </c>
      <c r="K99" s="72" t="str">
        <f>EVALUASI!CU105</f>
        <v>Remedial</v>
      </c>
      <c r="L99" s="155">
        <f t="shared" si="7"/>
        <v>69</v>
      </c>
    </row>
    <row r="100" spans="1:12" ht="18.75" x14ac:dyDescent="0.3">
      <c r="A100" s="70">
        <v>88</v>
      </c>
      <c r="B100" s="115" t="str">
        <f>'DATA SISWA'!C103</f>
        <v>06-</v>
      </c>
      <c r="C100" s="116" t="str">
        <f>'DATA SISWA'!D103</f>
        <v>005-</v>
      </c>
      <c r="D100" s="116">
        <f>'DATA SISWA'!E103</f>
        <v>0</v>
      </c>
      <c r="E100" s="117">
        <f>'DATA SISWA'!F103</f>
        <v>0</v>
      </c>
      <c r="F100" s="75" t="str">
        <f>'DATA SISWA'!B103</f>
        <v>ISWANTO</v>
      </c>
      <c r="G100" s="76">
        <f>'DATA SISWA'!CN103</f>
        <v>23</v>
      </c>
      <c r="H100" s="76">
        <f>'DATA SISWA'!CO103</f>
        <v>17</v>
      </c>
      <c r="I100" s="15">
        <f>'DATA SISWA'!CP103</f>
        <v>19</v>
      </c>
      <c r="J100" s="124">
        <f>'DATA SISWA'!CQ103</f>
        <v>59.25</v>
      </c>
      <c r="K100" s="72" t="str">
        <f>EVALUASI!CU106</f>
        <v>Tuntas</v>
      </c>
      <c r="L100" s="155">
        <f t="shared" si="7"/>
        <v>18</v>
      </c>
    </row>
    <row r="101" spans="1:12" ht="18.75" x14ac:dyDescent="0.3">
      <c r="A101" s="70">
        <v>89</v>
      </c>
      <c r="B101" s="115" t="str">
        <f>'DATA SISWA'!C104</f>
        <v>06-</v>
      </c>
      <c r="C101" s="116" t="str">
        <f>'DATA SISWA'!D104</f>
        <v>005-</v>
      </c>
      <c r="D101" s="116">
        <f>'DATA SISWA'!E104</f>
        <v>0</v>
      </c>
      <c r="E101" s="117">
        <f>'DATA SISWA'!F104</f>
        <v>0</v>
      </c>
      <c r="F101" s="75" t="str">
        <f>'DATA SISWA'!B104</f>
        <v>JULIANTI</v>
      </c>
      <c r="G101" s="76">
        <f>'DATA SISWA'!CN104</f>
        <v>23</v>
      </c>
      <c r="H101" s="76">
        <f>'DATA SISWA'!CO104</f>
        <v>17</v>
      </c>
      <c r="I101" s="15">
        <f>'DATA SISWA'!CP104</f>
        <v>14</v>
      </c>
      <c r="J101" s="124">
        <f>'DATA SISWA'!CQ104</f>
        <v>54.25</v>
      </c>
      <c r="K101" s="72" t="str">
        <f>EVALUASI!CU107</f>
        <v>Remedial</v>
      </c>
      <c r="L101" s="155">
        <f t="shared" si="7"/>
        <v>32</v>
      </c>
    </row>
    <row r="102" spans="1:12" ht="18.75" x14ac:dyDescent="0.3">
      <c r="A102" s="70">
        <v>90</v>
      </c>
      <c r="B102" s="115" t="str">
        <f>'DATA SISWA'!C105</f>
        <v>06-</v>
      </c>
      <c r="C102" s="116" t="str">
        <f>'DATA SISWA'!D105</f>
        <v>005-</v>
      </c>
      <c r="D102" s="116">
        <f>'DATA SISWA'!E105</f>
        <v>0</v>
      </c>
      <c r="E102" s="117">
        <f>'DATA SISWA'!F105</f>
        <v>0</v>
      </c>
      <c r="F102" s="75" t="str">
        <f>'DATA SISWA'!B105</f>
        <v>M. ALFARIZA</v>
      </c>
      <c r="G102" s="76">
        <f>'DATA SISWA'!CN105</f>
        <v>16</v>
      </c>
      <c r="H102" s="76">
        <f>'DATA SISWA'!CO105</f>
        <v>24</v>
      </c>
      <c r="I102" s="15">
        <f>'DATA SISWA'!CP105</f>
        <v>18</v>
      </c>
      <c r="J102" s="124">
        <f>'DATA SISWA'!CQ105</f>
        <v>46</v>
      </c>
      <c r="K102" s="72" t="str">
        <f>EVALUASI!CU108</f>
        <v>Remedial</v>
      </c>
      <c r="L102" s="155">
        <f t="shared" si="7"/>
        <v>64</v>
      </c>
    </row>
    <row r="103" spans="1:12" ht="18.75" x14ac:dyDescent="0.3">
      <c r="A103" s="70">
        <v>91</v>
      </c>
      <c r="B103" s="115" t="str">
        <f>'DATA SISWA'!C106</f>
        <v>06-</v>
      </c>
      <c r="C103" s="116" t="str">
        <f>'DATA SISWA'!D106</f>
        <v>005-</v>
      </c>
      <c r="D103" s="116">
        <f>'DATA SISWA'!E106</f>
        <v>0</v>
      </c>
      <c r="E103" s="117">
        <f>'DATA SISWA'!F106</f>
        <v>0</v>
      </c>
      <c r="F103" s="75" t="str">
        <f>'DATA SISWA'!B106</f>
        <v>M. JUMAIDI</v>
      </c>
      <c r="G103" s="76">
        <f>'DATA SISWA'!CN106</f>
        <v>21</v>
      </c>
      <c r="H103" s="76">
        <f>'DATA SISWA'!CO106</f>
        <v>19</v>
      </c>
      <c r="I103" s="15">
        <f>'DATA SISWA'!CP106</f>
        <v>21</v>
      </c>
      <c r="J103" s="124">
        <f>'DATA SISWA'!CQ106</f>
        <v>57.75</v>
      </c>
      <c r="K103" s="72" t="str">
        <f>EVALUASI!CU109</f>
        <v>Tuntas</v>
      </c>
      <c r="L103" s="155">
        <f t="shared" si="7"/>
        <v>20</v>
      </c>
    </row>
    <row r="104" spans="1:12" ht="18.75" x14ac:dyDescent="0.3">
      <c r="A104" s="70">
        <v>92</v>
      </c>
      <c r="B104" s="115" t="str">
        <f>'DATA SISWA'!C107</f>
        <v>06-</v>
      </c>
      <c r="C104" s="116" t="str">
        <f>'DATA SISWA'!D107</f>
        <v>005-</v>
      </c>
      <c r="D104" s="116">
        <f>'DATA SISWA'!E107</f>
        <v>0</v>
      </c>
      <c r="E104" s="117">
        <f>'DATA SISWA'!F107</f>
        <v>0</v>
      </c>
      <c r="F104" s="75" t="str">
        <f>'DATA SISWA'!B107</f>
        <v>M. REDWAN</v>
      </c>
      <c r="G104" s="76">
        <f>'DATA SISWA'!CN107</f>
        <v>12</v>
      </c>
      <c r="H104" s="76">
        <f>'DATA SISWA'!CO107</f>
        <v>28</v>
      </c>
      <c r="I104" s="15">
        <f>'DATA SISWA'!CP107</f>
        <v>10</v>
      </c>
      <c r="J104" s="124">
        <f>'DATA SISWA'!CQ107</f>
        <v>31</v>
      </c>
      <c r="K104" s="72" t="str">
        <f>EVALUASI!CU110</f>
        <v>Remedial</v>
      </c>
      <c r="L104" s="155">
        <f t="shared" si="7"/>
        <v>104</v>
      </c>
    </row>
    <row r="105" spans="1:12" ht="18.75" x14ac:dyDescent="0.3">
      <c r="A105" s="70">
        <v>93</v>
      </c>
      <c r="B105" s="115" t="str">
        <f>'DATA SISWA'!C108</f>
        <v>06-</v>
      </c>
      <c r="C105" s="116" t="str">
        <f>'DATA SISWA'!D108</f>
        <v>005-</v>
      </c>
      <c r="D105" s="116">
        <f>'DATA SISWA'!E108</f>
        <v>0</v>
      </c>
      <c r="E105" s="117">
        <f>'DATA SISWA'!F108</f>
        <v>0</v>
      </c>
      <c r="F105" s="75" t="str">
        <f>'DATA SISWA'!B108</f>
        <v>M. REZA FAUZIL AZIM</v>
      </c>
      <c r="G105" s="76">
        <f>'DATA SISWA'!CN108</f>
        <v>17</v>
      </c>
      <c r="H105" s="76">
        <f>'DATA SISWA'!CO108</f>
        <v>23</v>
      </c>
      <c r="I105" s="15">
        <f>'DATA SISWA'!CP108</f>
        <v>12</v>
      </c>
      <c r="J105" s="124">
        <f>'DATA SISWA'!CQ108</f>
        <v>41.75</v>
      </c>
      <c r="K105" s="72" t="str">
        <f>EVALUASI!CU111</f>
        <v>Remedial</v>
      </c>
      <c r="L105" s="155">
        <f t="shared" si="7"/>
        <v>86</v>
      </c>
    </row>
    <row r="106" spans="1:12" ht="18.75" x14ac:dyDescent="0.3">
      <c r="A106" s="70">
        <v>94</v>
      </c>
      <c r="B106" s="115" t="str">
        <f>'DATA SISWA'!C109</f>
        <v>06-</v>
      </c>
      <c r="C106" s="116" t="str">
        <f>'DATA SISWA'!D109</f>
        <v>005-</v>
      </c>
      <c r="D106" s="116">
        <f>'DATA SISWA'!E109</f>
        <v>0</v>
      </c>
      <c r="E106" s="117">
        <f>'DATA SISWA'!F109</f>
        <v>0</v>
      </c>
      <c r="F106" s="75" t="str">
        <f>'DATA SISWA'!B109</f>
        <v>MUHAMMAD EFENDI</v>
      </c>
      <c r="G106" s="76">
        <f>'DATA SISWA'!CN109</f>
        <v>21</v>
      </c>
      <c r="H106" s="76">
        <f>'DATA SISWA'!CO109</f>
        <v>19</v>
      </c>
      <c r="I106" s="15">
        <f>'DATA SISWA'!CP109</f>
        <v>14</v>
      </c>
      <c r="J106" s="124">
        <f>'DATA SISWA'!CQ109</f>
        <v>50.75</v>
      </c>
      <c r="K106" s="72" t="str">
        <f>EVALUASI!CU112</f>
        <v>Remedial</v>
      </c>
      <c r="L106" s="155">
        <f t="shared" si="7"/>
        <v>41</v>
      </c>
    </row>
    <row r="107" spans="1:12" ht="18.75" x14ac:dyDescent="0.3">
      <c r="A107" s="70">
        <v>95</v>
      </c>
      <c r="B107" s="115" t="str">
        <f>'DATA SISWA'!C110</f>
        <v>06-</v>
      </c>
      <c r="C107" s="116" t="str">
        <f>'DATA SISWA'!D110</f>
        <v>005-</v>
      </c>
      <c r="D107" s="116">
        <f>'DATA SISWA'!E110</f>
        <v>0</v>
      </c>
      <c r="E107" s="117">
        <f>'DATA SISWA'!F110</f>
        <v>0</v>
      </c>
      <c r="F107" s="75" t="str">
        <f>'DATA SISWA'!B110</f>
        <v>MUHAMMAD SYAUKI AL MALIK</v>
      </c>
      <c r="G107" s="76">
        <f>'DATA SISWA'!CN110</f>
        <v>25</v>
      </c>
      <c r="H107" s="76">
        <f>'DATA SISWA'!CO110</f>
        <v>15</v>
      </c>
      <c r="I107" s="15">
        <f>'DATA SISWA'!CP110</f>
        <v>24</v>
      </c>
      <c r="J107" s="124">
        <f>'DATA SISWA'!CQ110</f>
        <v>67.75</v>
      </c>
      <c r="K107" s="72" t="str">
        <f>EVALUASI!CU113</f>
        <v>Tuntas</v>
      </c>
      <c r="L107" s="155">
        <f t="shared" si="7"/>
        <v>3</v>
      </c>
    </row>
    <row r="108" spans="1:12" ht="18.75" x14ac:dyDescent="0.3">
      <c r="A108" s="70">
        <v>96</v>
      </c>
      <c r="B108" s="115" t="str">
        <f>'DATA SISWA'!C111</f>
        <v>06-</v>
      </c>
      <c r="C108" s="116" t="str">
        <f>'DATA SISWA'!D111</f>
        <v>005-</v>
      </c>
      <c r="D108" s="116">
        <f>'DATA SISWA'!E111</f>
        <v>0</v>
      </c>
      <c r="E108" s="117">
        <f>'DATA SISWA'!F111</f>
        <v>0</v>
      </c>
      <c r="F108" s="75" t="str">
        <f>'DATA SISWA'!B111</f>
        <v>NADIA AZKIA PUTRI</v>
      </c>
      <c r="G108" s="76">
        <f>'DATA SISWA'!CN111</f>
        <v>29</v>
      </c>
      <c r="H108" s="76">
        <f>'DATA SISWA'!CO111</f>
        <v>11</v>
      </c>
      <c r="I108" s="15">
        <f>'DATA SISWA'!CP111</f>
        <v>17</v>
      </c>
      <c r="J108" s="124">
        <f>'DATA SISWA'!CQ111</f>
        <v>67.75</v>
      </c>
      <c r="K108" s="72" t="str">
        <f>EVALUASI!CU114</f>
        <v>Tuntas</v>
      </c>
      <c r="L108" s="155">
        <f t="shared" si="7"/>
        <v>4</v>
      </c>
    </row>
    <row r="109" spans="1:12" ht="18.75" x14ac:dyDescent="0.3">
      <c r="A109" s="70">
        <v>97</v>
      </c>
      <c r="B109" s="115" t="str">
        <f>'DATA SISWA'!C112</f>
        <v>06-</v>
      </c>
      <c r="C109" s="116" t="str">
        <f>'DATA SISWA'!D112</f>
        <v>005-</v>
      </c>
      <c r="D109" s="116">
        <f>'DATA SISWA'!E112</f>
        <v>0</v>
      </c>
      <c r="E109" s="117">
        <f>'DATA SISWA'!F112</f>
        <v>0</v>
      </c>
      <c r="F109" s="75" t="str">
        <f>'DATA SISWA'!B112</f>
        <v>NUR FITRIYANI</v>
      </c>
      <c r="G109" s="76">
        <f>'DATA SISWA'!CN112</f>
        <v>16</v>
      </c>
      <c r="H109" s="76">
        <f>'DATA SISWA'!CO112</f>
        <v>24</v>
      </c>
      <c r="I109" s="15">
        <f>'DATA SISWA'!CP112</f>
        <v>15</v>
      </c>
      <c r="J109" s="124">
        <f>'DATA SISWA'!CQ112</f>
        <v>43</v>
      </c>
      <c r="K109" s="72" t="str">
        <f>EVALUASI!CU115</f>
        <v>Remedial</v>
      </c>
      <c r="L109" s="155">
        <f t="shared" si="7"/>
        <v>78</v>
      </c>
    </row>
    <row r="110" spans="1:12" ht="18.75" x14ac:dyDescent="0.3">
      <c r="A110" s="70">
        <v>98</v>
      </c>
      <c r="B110" s="115" t="str">
        <f>'DATA SISWA'!C113</f>
        <v>06-</v>
      </c>
      <c r="C110" s="116" t="str">
        <f>'DATA SISWA'!D113</f>
        <v>005-</v>
      </c>
      <c r="D110" s="116">
        <f>'DATA SISWA'!E113</f>
        <v>0</v>
      </c>
      <c r="E110" s="117">
        <f>'DATA SISWA'!F113</f>
        <v>0</v>
      </c>
      <c r="F110" s="75" t="str">
        <f>'DATA SISWA'!B113</f>
        <v>NURAINI</v>
      </c>
      <c r="G110" s="76">
        <f>'DATA SISWA'!CN113</f>
        <v>13</v>
      </c>
      <c r="H110" s="76">
        <f>'DATA SISWA'!CO113</f>
        <v>27</v>
      </c>
      <c r="I110" s="15">
        <f>'DATA SISWA'!CP113</f>
        <v>15</v>
      </c>
      <c r="J110" s="124">
        <f>'DATA SISWA'!CQ113</f>
        <v>37.75</v>
      </c>
      <c r="K110" s="72" t="str">
        <f>EVALUASI!CU116</f>
        <v>Remedial</v>
      </c>
      <c r="L110" s="155">
        <f t="shared" si="7"/>
        <v>93</v>
      </c>
    </row>
    <row r="111" spans="1:12" ht="18.75" x14ac:dyDescent="0.3">
      <c r="A111" s="70">
        <v>99</v>
      </c>
      <c r="B111" s="115" t="str">
        <f>'DATA SISWA'!C114</f>
        <v>06-</v>
      </c>
      <c r="C111" s="116" t="str">
        <f>'DATA SISWA'!D114</f>
        <v>005-</v>
      </c>
      <c r="D111" s="116">
        <f>'DATA SISWA'!E114</f>
        <v>0</v>
      </c>
      <c r="E111" s="117">
        <f>'DATA SISWA'!F114</f>
        <v>0</v>
      </c>
      <c r="F111" s="75" t="str">
        <f>'DATA SISWA'!B114</f>
        <v>PIRDAUS</v>
      </c>
      <c r="G111" s="76">
        <f>'DATA SISWA'!CN114</f>
        <v>17</v>
      </c>
      <c r="H111" s="76">
        <f>'DATA SISWA'!CO114</f>
        <v>23</v>
      </c>
      <c r="I111" s="15">
        <f>'DATA SISWA'!CP114</f>
        <v>17</v>
      </c>
      <c r="J111" s="124">
        <f>'DATA SISWA'!CQ114</f>
        <v>46.75</v>
      </c>
      <c r="K111" s="72" t="str">
        <f>EVALUASI!CU117</f>
        <v>Remedial</v>
      </c>
      <c r="L111" s="155">
        <f t="shared" si="7"/>
        <v>60</v>
      </c>
    </row>
    <row r="112" spans="1:12" ht="18.75" x14ac:dyDescent="0.3">
      <c r="A112" s="70">
        <v>100</v>
      </c>
      <c r="B112" s="115" t="str">
        <f>'DATA SISWA'!C115</f>
        <v>06-</v>
      </c>
      <c r="C112" s="116" t="str">
        <f>'DATA SISWA'!D115</f>
        <v>005-</v>
      </c>
      <c r="D112" s="116">
        <f>'DATA SISWA'!E115</f>
        <v>0</v>
      </c>
      <c r="E112" s="117">
        <f>'DATA SISWA'!F115</f>
        <v>0</v>
      </c>
      <c r="F112" s="75" t="str">
        <f>'DATA SISWA'!B115</f>
        <v>RAHMAT REZA</v>
      </c>
      <c r="G112" s="76">
        <f>'DATA SISWA'!CN115</f>
        <v>17</v>
      </c>
      <c r="H112" s="76">
        <f>'DATA SISWA'!CO115</f>
        <v>23</v>
      </c>
      <c r="I112" s="15">
        <f>'DATA SISWA'!CP115</f>
        <v>18</v>
      </c>
      <c r="J112" s="124">
        <f>'DATA SISWA'!CQ115</f>
        <v>47.75</v>
      </c>
      <c r="K112" s="72" t="str">
        <f>EVALUASI!CU118</f>
        <v>Remedial</v>
      </c>
      <c r="L112" s="155">
        <f t="shared" si="7"/>
        <v>56</v>
      </c>
    </row>
    <row r="113" spans="1:12" ht="18.75" x14ac:dyDescent="0.3">
      <c r="A113" s="70">
        <v>101</v>
      </c>
      <c r="B113" s="115" t="str">
        <f>'DATA SISWA'!C116</f>
        <v>06-</v>
      </c>
      <c r="C113" s="116" t="str">
        <f>'DATA SISWA'!D116</f>
        <v>005-</v>
      </c>
      <c r="D113" s="116">
        <f>'DATA SISWA'!E116</f>
        <v>0</v>
      </c>
      <c r="E113" s="117">
        <f>'DATA SISWA'!F116</f>
        <v>0</v>
      </c>
      <c r="F113" s="75" t="str">
        <f>'DATA SISWA'!B116</f>
        <v>RIZKI THOMAS</v>
      </c>
      <c r="G113" s="76">
        <f>'DATA SISWA'!CN116</f>
        <v>19</v>
      </c>
      <c r="H113" s="76">
        <f>'DATA SISWA'!CO116</f>
        <v>21</v>
      </c>
      <c r="I113" s="15">
        <f>'DATA SISWA'!CP116</f>
        <v>17</v>
      </c>
      <c r="J113" s="124">
        <f>'DATA SISWA'!CQ116</f>
        <v>50.25</v>
      </c>
      <c r="K113" s="72" t="str">
        <f>EVALUASI!CU119</f>
        <v>Remedial</v>
      </c>
      <c r="L113" s="155">
        <f t="shared" si="7"/>
        <v>46</v>
      </c>
    </row>
    <row r="114" spans="1:12" ht="18.75" x14ac:dyDescent="0.3">
      <c r="A114" s="70">
        <v>102</v>
      </c>
      <c r="B114" s="115" t="str">
        <f>'DATA SISWA'!C117</f>
        <v>06-</v>
      </c>
      <c r="C114" s="116" t="str">
        <f>'DATA SISWA'!D117</f>
        <v>005-</v>
      </c>
      <c r="D114" s="116">
        <f>'DATA SISWA'!E117</f>
        <v>0</v>
      </c>
      <c r="E114" s="117">
        <f>'DATA SISWA'!F117</f>
        <v>0</v>
      </c>
      <c r="F114" s="75" t="str">
        <f>'DATA SISWA'!B117</f>
        <v>SADEWA</v>
      </c>
      <c r="G114" s="76">
        <f>'DATA SISWA'!CN117</f>
        <v>23</v>
      </c>
      <c r="H114" s="76">
        <f>'DATA SISWA'!CO117</f>
        <v>17</v>
      </c>
      <c r="I114" s="15">
        <f>'DATA SISWA'!CP117</f>
        <v>21</v>
      </c>
      <c r="J114" s="124">
        <f>'DATA SISWA'!CQ117</f>
        <v>61.25</v>
      </c>
      <c r="K114" s="72" t="str">
        <f>EVALUASI!CU120</f>
        <v>Tuntas</v>
      </c>
      <c r="L114" s="155">
        <f t="shared" si="7"/>
        <v>10</v>
      </c>
    </row>
    <row r="115" spans="1:12" ht="18.75" x14ac:dyDescent="0.3">
      <c r="A115" s="70">
        <v>103</v>
      </c>
      <c r="B115" s="115" t="str">
        <f>'DATA SISWA'!C118</f>
        <v>06-</v>
      </c>
      <c r="C115" s="116" t="str">
        <f>'DATA SISWA'!D118</f>
        <v>005-</v>
      </c>
      <c r="D115" s="116">
        <f>'DATA SISWA'!E118</f>
        <v>0</v>
      </c>
      <c r="E115" s="117">
        <f>'DATA SISWA'!F118</f>
        <v>0</v>
      </c>
      <c r="F115" s="75" t="str">
        <f>'DATA SISWA'!B118</f>
        <v>SARIHAT</v>
      </c>
      <c r="G115" s="76">
        <f>'DATA SISWA'!CN118</f>
        <v>17</v>
      </c>
      <c r="H115" s="76">
        <f>'DATA SISWA'!CO118</f>
        <v>23</v>
      </c>
      <c r="I115" s="15">
        <f>'DATA SISWA'!CP118</f>
        <v>15</v>
      </c>
      <c r="J115" s="124">
        <f>'DATA SISWA'!CQ118</f>
        <v>44.75</v>
      </c>
      <c r="K115" s="72" t="str">
        <f>EVALUASI!CU121</f>
        <v>Remedial</v>
      </c>
      <c r="L115" s="155">
        <f t="shared" si="7"/>
        <v>69</v>
      </c>
    </row>
    <row r="116" spans="1:12" ht="18.75" x14ac:dyDescent="0.3">
      <c r="A116" s="70">
        <v>104</v>
      </c>
      <c r="B116" s="115" t="str">
        <f>'DATA SISWA'!C119</f>
        <v>06-</v>
      </c>
      <c r="C116" s="116" t="str">
        <f>'DATA SISWA'!D119</f>
        <v>005-</v>
      </c>
      <c r="D116" s="116">
        <f>'DATA SISWA'!E119</f>
        <v>0</v>
      </c>
      <c r="E116" s="117">
        <f>'DATA SISWA'!F119</f>
        <v>0</v>
      </c>
      <c r="F116" s="75" t="str">
        <f>'DATA SISWA'!B119</f>
        <v>SARIPUDIN</v>
      </c>
      <c r="G116" s="76">
        <f>'DATA SISWA'!CN119</f>
        <v>19</v>
      </c>
      <c r="H116" s="76">
        <f>'DATA SISWA'!CO119</f>
        <v>21</v>
      </c>
      <c r="I116" s="15">
        <f>'DATA SISWA'!CP119</f>
        <v>15</v>
      </c>
      <c r="J116" s="124">
        <f>'DATA SISWA'!CQ119</f>
        <v>48.25</v>
      </c>
      <c r="K116" s="72" t="str">
        <f>EVALUASI!CU122</f>
        <v>Remedial</v>
      </c>
      <c r="L116" s="155">
        <f t="shared" si="7"/>
        <v>55</v>
      </c>
    </row>
    <row r="117" spans="1:12" ht="18.75" x14ac:dyDescent="0.3">
      <c r="A117" s="70">
        <v>105</v>
      </c>
      <c r="B117" s="115" t="str">
        <f>'DATA SISWA'!C120</f>
        <v>06-</v>
      </c>
      <c r="C117" s="116" t="str">
        <f>'DATA SISWA'!D120</f>
        <v>005-</v>
      </c>
      <c r="D117" s="116">
        <f>'DATA SISWA'!E120</f>
        <v>0</v>
      </c>
      <c r="E117" s="117">
        <f>'DATA SISWA'!F120</f>
        <v>0</v>
      </c>
      <c r="F117" s="75" t="str">
        <f>'DATA SISWA'!B120</f>
        <v>SITI NURSADEA</v>
      </c>
      <c r="G117" s="76">
        <f>'DATA SISWA'!CN120</f>
        <v>17</v>
      </c>
      <c r="H117" s="76">
        <f>'DATA SISWA'!CO120</f>
        <v>23</v>
      </c>
      <c r="I117" s="15">
        <f>'DATA SISWA'!CP120</f>
        <v>7</v>
      </c>
      <c r="J117" s="124">
        <f>'DATA SISWA'!CQ120</f>
        <v>36.75</v>
      </c>
      <c r="K117" s="72" t="str">
        <f>EVALUASI!CU123</f>
        <v>Remedial</v>
      </c>
      <c r="L117" s="155">
        <f t="shared" si="7"/>
        <v>99</v>
      </c>
    </row>
    <row r="118" spans="1:12" ht="18.75" x14ac:dyDescent="0.3">
      <c r="A118" s="70">
        <v>106</v>
      </c>
      <c r="B118" s="115" t="str">
        <f>'DATA SISWA'!C121</f>
        <v>06-</v>
      </c>
      <c r="C118" s="116" t="str">
        <f>'DATA SISWA'!D121</f>
        <v>005-</v>
      </c>
      <c r="D118" s="116">
        <f>'DATA SISWA'!E121</f>
        <v>0</v>
      </c>
      <c r="E118" s="117">
        <f>'DATA SISWA'!F121</f>
        <v>0</v>
      </c>
      <c r="F118" s="75" t="str">
        <f>'DATA SISWA'!B121</f>
        <v>WAHIDAH</v>
      </c>
      <c r="G118" s="76">
        <f>'DATA SISWA'!CN121</f>
        <v>20</v>
      </c>
      <c r="H118" s="76">
        <f>'DATA SISWA'!CO121</f>
        <v>20</v>
      </c>
      <c r="I118" s="15">
        <f>'DATA SISWA'!CP121</f>
        <v>14</v>
      </c>
      <c r="J118" s="124">
        <f>'DATA SISWA'!CQ121</f>
        <v>49</v>
      </c>
      <c r="K118" s="72" t="str">
        <f>EVALUASI!CU124</f>
        <v>Remedial</v>
      </c>
      <c r="L118" s="155">
        <f t="shared" si="7"/>
        <v>51</v>
      </c>
    </row>
    <row r="119" spans="1:12" ht="18.75" x14ac:dyDescent="0.3">
      <c r="A119" s="70">
        <v>107</v>
      </c>
      <c r="B119" s="115" t="str">
        <f>'DATA SISWA'!C122</f>
        <v>06-</v>
      </c>
      <c r="C119" s="116" t="str">
        <f>'DATA SISWA'!D122</f>
        <v>005-</v>
      </c>
      <c r="D119" s="116">
        <f>'DATA SISWA'!E122</f>
        <v>0</v>
      </c>
      <c r="E119" s="117">
        <f>'DATA SISWA'!F122</f>
        <v>0</v>
      </c>
      <c r="F119" s="75" t="str">
        <f>'DATA SISWA'!B122</f>
        <v>YOSI AMELIA</v>
      </c>
      <c r="G119" s="76">
        <f>'DATA SISWA'!CN122</f>
        <v>18</v>
      </c>
      <c r="H119" s="76">
        <f>'DATA SISWA'!CO122</f>
        <v>22</v>
      </c>
      <c r="I119" s="15">
        <f>'DATA SISWA'!CP122</f>
        <v>9</v>
      </c>
      <c r="J119" s="124">
        <f>'DATA SISWA'!CQ122</f>
        <v>40.5</v>
      </c>
      <c r="K119" s="72" t="str">
        <f>EVALUASI!CU125</f>
        <v>Remedial</v>
      </c>
      <c r="L119" s="155">
        <f t="shared" si="7"/>
        <v>87</v>
      </c>
    </row>
    <row r="120" spans="1:12" ht="18.75" x14ac:dyDescent="0.3">
      <c r="A120" s="70">
        <v>108</v>
      </c>
      <c r="B120" s="115" t="str">
        <f>'DATA SISWA'!C123</f>
        <v>06-</v>
      </c>
      <c r="C120" s="116" t="str">
        <f>'DATA SISWA'!D123</f>
        <v>005-</v>
      </c>
      <c r="D120" s="116">
        <f>'DATA SISWA'!E123</f>
        <v>0</v>
      </c>
      <c r="E120" s="117">
        <f>'DATA SISWA'!F123</f>
        <v>0</v>
      </c>
      <c r="F120" s="75" t="str">
        <f>'DATA SISWA'!B123</f>
        <v>YOVA SYAFVIRA</v>
      </c>
      <c r="G120" s="76">
        <f>'DATA SISWA'!CN123</f>
        <v>21</v>
      </c>
      <c r="H120" s="76">
        <f>'DATA SISWA'!CO123</f>
        <v>19</v>
      </c>
      <c r="I120" s="15">
        <f>'DATA SISWA'!CP123</f>
        <v>13</v>
      </c>
      <c r="J120" s="124">
        <f>'DATA SISWA'!CQ123</f>
        <v>49.75</v>
      </c>
      <c r="K120" s="72" t="str">
        <f>EVALUASI!CU126</f>
        <v>Remedial</v>
      </c>
      <c r="L120" s="155">
        <f t="shared" si="7"/>
        <v>48</v>
      </c>
    </row>
    <row r="121" spans="1:12" ht="18.75" x14ac:dyDescent="0.3">
      <c r="A121" s="70">
        <v>109</v>
      </c>
      <c r="B121" s="115" t="str">
        <f>'DATA SISWA'!C124</f>
        <v>06-</v>
      </c>
      <c r="C121" s="116" t="str">
        <f>'DATA SISWA'!D124</f>
        <v>005-</v>
      </c>
      <c r="D121" s="116">
        <f>'DATA SISWA'!E124</f>
        <v>0</v>
      </c>
      <c r="E121" s="117">
        <f>'DATA SISWA'!F124</f>
        <v>0</v>
      </c>
      <c r="F121" s="75" t="str">
        <f>'DATA SISWA'!B124</f>
        <v>MEGAWATI DENISE</v>
      </c>
      <c r="G121" s="76">
        <f>'DATA SISWA'!CN124</f>
        <v>17</v>
      </c>
      <c r="H121" s="76">
        <f>'DATA SISWA'!CO124</f>
        <v>23</v>
      </c>
      <c r="I121" s="15">
        <f>'DATA SISWA'!CP124</f>
        <v>19</v>
      </c>
      <c r="J121" s="124">
        <f>'DATA SISWA'!CQ124</f>
        <v>48.75</v>
      </c>
      <c r="K121" s="72" t="str">
        <f>EVALUASI!CU127</f>
        <v>Remedial</v>
      </c>
      <c r="L121" s="155">
        <f t="shared" si="7"/>
        <v>53</v>
      </c>
    </row>
    <row r="122" spans="1:12" ht="18.75" x14ac:dyDescent="0.3">
      <c r="A122" s="70">
        <v>110</v>
      </c>
      <c r="B122" s="115" t="str">
        <f>'DATA SISWA'!C125</f>
        <v>06-</v>
      </c>
      <c r="C122" s="116" t="str">
        <f>'DATA SISWA'!D125</f>
        <v>005-</v>
      </c>
      <c r="D122" s="116">
        <f>'DATA SISWA'!E125</f>
        <v>0</v>
      </c>
      <c r="E122" s="117">
        <f>'DATA SISWA'!F125</f>
        <v>0</v>
      </c>
      <c r="F122" s="75" t="str">
        <f>'DATA SISWA'!B125</f>
        <v>ROBI ADI PUTRA</v>
      </c>
      <c r="G122" s="76">
        <f>'DATA SISWA'!CN125</f>
        <v>12</v>
      </c>
      <c r="H122" s="76">
        <f>'DATA SISWA'!CO125</f>
        <v>28</v>
      </c>
      <c r="I122" s="15">
        <f>'DATA SISWA'!CP125</f>
        <v>3</v>
      </c>
      <c r="J122" s="124">
        <f>'DATA SISWA'!CQ125</f>
        <v>24</v>
      </c>
      <c r="K122" s="72" t="str">
        <f>EVALUASI!CU128</f>
        <v>Remedial</v>
      </c>
      <c r="L122" s="155">
        <f t="shared" si="7"/>
        <v>108</v>
      </c>
    </row>
    <row r="123" spans="1:12" x14ac:dyDescent="0.25">
      <c r="A123" s="354" t="s">
        <v>140</v>
      </c>
      <c r="B123" s="354"/>
      <c r="C123" s="354"/>
      <c r="D123" s="354"/>
      <c r="E123" s="354"/>
      <c r="F123" s="354"/>
      <c r="G123" s="354"/>
      <c r="H123" s="354"/>
      <c r="I123" s="129" t="s">
        <v>20</v>
      </c>
      <c r="J123" s="130">
        <f>SUM(J13:J28)</f>
        <v>710.25</v>
      </c>
      <c r="K123" s="131"/>
      <c r="L123" s="131"/>
    </row>
    <row r="124" spans="1:12" x14ac:dyDescent="0.25">
      <c r="A124" s="354" t="s">
        <v>141</v>
      </c>
      <c r="B124" s="354"/>
      <c r="C124" s="354"/>
      <c r="D124" s="354"/>
      <c r="E124" s="354"/>
      <c r="F124" s="354"/>
      <c r="G124" s="354"/>
      <c r="H124" s="354"/>
      <c r="I124" s="129" t="s">
        <v>20</v>
      </c>
      <c r="J124" s="132">
        <f>MIN(J13:J28)</f>
        <v>19</v>
      </c>
      <c r="K124" s="131"/>
      <c r="L124" s="131"/>
    </row>
    <row r="125" spans="1:12" x14ac:dyDescent="0.25">
      <c r="A125" s="354" t="s">
        <v>142</v>
      </c>
      <c r="B125" s="354"/>
      <c r="C125" s="354"/>
      <c r="D125" s="354"/>
      <c r="E125" s="354"/>
      <c r="F125" s="354"/>
      <c r="G125" s="354"/>
      <c r="H125" s="354"/>
      <c r="I125" s="129" t="s">
        <v>20</v>
      </c>
      <c r="J125" s="132">
        <f>MAX(J13:J28)</f>
        <v>65.75</v>
      </c>
      <c r="K125" s="131"/>
      <c r="L125" s="131"/>
    </row>
    <row r="126" spans="1:12" x14ac:dyDescent="0.25">
      <c r="A126" s="354" t="s">
        <v>13</v>
      </c>
      <c r="B126" s="354"/>
      <c r="C126" s="354"/>
      <c r="D126" s="354"/>
      <c r="E126" s="354"/>
      <c r="F126" s="354"/>
      <c r="G126" s="354"/>
      <c r="H126" s="354"/>
      <c r="I126" s="129" t="s">
        <v>20</v>
      </c>
      <c r="J126" s="132">
        <f>AVERAGE(J13:K28)</f>
        <v>44.390625</v>
      </c>
      <c r="K126" s="131"/>
      <c r="L126" s="131"/>
    </row>
    <row r="127" spans="1:12" x14ac:dyDescent="0.25">
      <c r="A127" s="354" t="s">
        <v>143</v>
      </c>
      <c r="B127" s="354"/>
      <c r="C127" s="354"/>
      <c r="D127" s="354"/>
      <c r="E127" s="354"/>
      <c r="F127" s="354"/>
      <c r="G127" s="354"/>
      <c r="H127" s="354"/>
      <c r="I127" s="129" t="s">
        <v>20</v>
      </c>
      <c r="J127" s="126">
        <f>STDEV(J13:J28)</f>
        <v>12.551881914013265</v>
      </c>
      <c r="K127" s="131"/>
      <c r="L127" s="131"/>
    </row>
    <row r="129" spans="1:10" x14ac:dyDescent="0.25">
      <c r="A129" s="24" t="s">
        <v>130</v>
      </c>
      <c r="I129" s="73" t="s">
        <v>49</v>
      </c>
    </row>
    <row r="130" spans="1:10" x14ac:dyDescent="0.25">
      <c r="A130" s="24" t="s">
        <v>129</v>
      </c>
    </row>
    <row r="131" spans="1:10" x14ac:dyDescent="0.25">
      <c r="A131" s="24" t="str">
        <f>'DATA GURU'!C11</f>
        <v>SMA Negeri 2 Kuala Tungkal</v>
      </c>
      <c r="I131" s="73" t="s">
        <v>18</v>
      </c>
    </row>
    <row r="132" spans="1:10" x14ac:dyDescent="0.25">
      <c r="A132" s="24"/>
      <c r="I132" s="23"/>
    </row>
    <row r="133" spans="1:10" x14ac:dyDescent="0.25">
      <c r="A133" s="24"/>
      <c r="I133" s="23"/>
    </row>
    <row r="134" spans="1:10" x14ac:dyDescent="0.25">
      <c r="A134" s="24"/>
    </row>
    <row r="135" spans="1:10" x14ac:dyDescent="0.25">
      <c r="A135" s="25" t="str">
        <f>'DATA GURU'!C14</f>
        <v>EFFI RUBIYANTO, S.Pd., M.Si.</v>
      </c>
      <c r="I135" s="74" t="str">
        <f>'DATA GURU'!C25</f>
        <v>HARLIAWAN</v>
      </c>
    </row>
    <row r="136" spans="1:10" x14ac:dyDescent="0.25">
      <c r="A136" t="s">
        <v>131</v>
      </c>
      <c r="B136" t="str">
        <f>'DATA GURU'!C15</f>
        <v>197007161996011000</v>
      </c>
      <c r="I136" t="s">
        <v>131</v>
      </c>
      <c r="J136" t="str">
        <f>'DATA GURU'!C26</f>
        <v>197512152007011021</v>
      </c>
    </row>
  </sheetData>
  <sortState ref="B13:K117">
    <sortCondition descending="1" ref="J13:J117"/>
  </sortState>
  <mergeCells count="17">
    <mergeCell ref="A123:H123"/>
    <mergeCell ref="A124:H124"/>
    <mergeCell ref="A125:H125"/>
    <mergeCell ref="A126:H126"/>
    <mergeCell ref="A127:H127"/>
    <mergeCell ref="B12:E12"/>
    <mergeCell ref="G10:K10"/>
    <mergeCell ref="A1:K1"/>
    <mergeCell ref="O1:V1"/>
    <mergeCell ref="A9:E9"/>
    <mergeCell ref="O9:S9"/>
    <mergeCell ref="A10:A11"/>
    <mergeCell ref="B10:E11"/>
    <mergeCell ref="F10:F11"/>
    <mergeCell ref="L10:L12"/>
    <mergeCell ref="P12:S12"/>
    <mergeCell ref="P10:S10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L12" sqref="L12"/>
    </sheetView>
  </sheetViews>
  <sheetFormatPr defaultRowHeight="15" x14ac:dyDescent="0.25"/>
  <cols>
    <col min="1" max="1" width="9" customWidth="1"/>
    <col min="2" max="2" width="5.28515625" customWidth="1"/>
    <col min="3" max="5" width="4.5703125" customWidth="1"/>
    <col min="6" max="6" width="27.7109375" customWidth="1"/>
    <col min="7" max="7" width="6.140625" customWidth="1"/>
    <col min="9" max="9" width="23.140625" style="219" customWidth="1"/>
    <col min="10" max="10" width="14" style="219" customWidth="1"/>
  </cols>
  <sheetData>
    <row r="1" spans="1:13" ht="18.75" x14ac:dyDescent="0.3">
      <c r="A1" s="342" t="s">
        <v>333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1:13" x14ac:dyDescent="0.25">
      <c r="A2" s="217"/>
      <c r="B2" s="217"/>
      <c r="C2" s="217"/>
      <c r="D2" s="217"/>
      <c r="E2" s="217"/>
      <c r="F2" s="24"/>
      <c r="G2" s="24"/>
      <c r="H2" s="217"/>
      <c r="M2" s="208" t="s">
        <v>336</v>
      </c>
    </row>
    <row r="3" spans="1:13" x14ac:dyDescent="0.25">
      <c r="A3" s="68" t="s">
        <v>330</v>
      </c>
      <c r="B3" s="217"/>
      <c r="C3" s="217"/>
      <c r="D3" s="217"/>
      <c r="F3" s="217" t="s">
        <v>20</v>
      </c>
      <c r="G3" s="217"/>
      <c r="H3" s="24" t="str">
        <f>'DATA GURU'!C13</f>
        <v>Tanjung Jabung Barat</v>
      </c>
      <c r="M3" s="355">
        <v>7</v>
      </c>
    </row>
    <row r="4" spans="1:13" x14ac:dyDescent="0.25">
      <c r="A4" s="68" t="s">
        <v>94</v>
      </c>
      <c r="B4" s="217"/>
      <c r="C4" s="217"/>
      <c r="D4" s="217"/>
      <c r="F4" s="217" t="s">
        <v>20</v>
      </c>
      <c r="G4" s="217"/>
      <c r="H4" s="24" t="str">
        <f>'DATA GURU'!C11</f>
        <v>SMA Negeri 2 Kuala Tungkal</v>
      </c>
      <c r="M4" s="356"/>
    </row>
    <row r="5" spans="1:13" x14ac:dyDescent="0.25">
      <c r="A5" s="229" t="s">
        <v>334</v>
      </c>
      <c r="B5" s="217"/>
      <c r="C5" s="217"/>
      <c r="D5" s="217"/>
      <c r="F5" s="217" t="s">
        <v>20</v>
      </c>
      <c r="G5" s="217"/>
      <c r="H5" s="228">
        <f>M3</f>
        <v>7</v>
      </c>
      <c r="I5" s="219" t="str">
        <f>'DATA GURU'!C18</f>
        <v>XII IPS / Genab</v>
      </c>
    </row>
    <row r="6" spans="1:13" x14ac:dyDescent="0.25">
      <c r="A6" s="68" t="s">
        <v>331</v>
      </c>
      <c r="B6" s="217"/>
      <c r="C6" s="217"/>
      <c r="D6" s="217"/>
      <c r="F6" s="217" t="s">
        <v>20</v>
      </c>
      <c r="G6" s="217"/>
      <c r="H6" s="24" t="str">
        <f>'DATA GURU'!C16</f>
        <v>Bahasa Indonesia</v>
      </c>
    </row>
    <row r="7" spans="1:13" x14ac:dyDescent="0.25">
      <c r="A7" s="68" t="s">
        <v>335</v>
      </c>
      <c r="B7" s="217"/>
      <c r="C7" s="217"/>
      <c r="D7" s="217"/>
      <c r="E7" s="217"/>
      <c r="F7" s="219" t="s">
        <v>20</v>
      </c>
      <c r="G7" s="24"/>
      <c r="H7" s="217">
        <v>75</v>
      </c>
    </row>
    <row r="8" spans="1:13" x14ac:dyDescent="0.25">
      <c r="A8" s="343"/>
      <c r="B8" s="343"/>
      <c r="C8" s="343"/>
      <c r="D8" s="343"/>
      <c r="E8" s="343"/>
      <c r="F8" s="24"/>
      <c r="G8" s="24"/>
      <c r="H8" s="217"/>
    </row>
    <row r="9" spans="1:13" x14ac:dyDescent="0.25">
      <c r="A9" s="344" t="s">
        <v>98</v>
      </c>
      <c r="B9" s="346" t="s">
        <v>99</v>
      </c>
      <c r="C9" s="347"/>
      <c r="D9" s="347"/>
      <c r="E9" s="348"/>
      <c r="F9" s="344" t="s">
        <v>70</v>
      </c>
      <c r="G9" s="216" t="s">
        <v>7</v>
      </c>
      <c r="H9" s="346" t="s">
        <v>139</v>
      </c>
      <c r="I9" s="348"/>
      <c r="J9" s="344" t="s">
        <v>8</v>
      </c>
    </row>
    <row r="10" spans="1:13" x14ac:dyDescent="0.25">
      <c r="A10" s="345"/>
      <c r="B10" s="349"/>
      <c r="C10" s="350"/>
      <c r="D10" s="350"/>
      <c r="E10" s="351"/>
      <c r="F10" s="345"/>
      <c r="G10" s="215" t="s">
        <v>332</v>
      </c>
      <c r="H10" s="127" t="s">
        <v>328</v>
      </c>
      <c r="I10" s="127" t="s">
        <v>329</v>
      </c>
      <c r="J10" s="345"/>
    </row>
    <row r="11" spans="1:13" ht="10.5" customHeight="1" x14ac:dyDescent="0.25">
      <c r="A11" s="128">
        <v>1</v>
      </c>
      <c r="B11" s="337">
        <v>2</v>
      </c>
      <c r="C11" s="338"/>
      <c r="D11" s="338"/>
      <c r="E11" s="353"/>
      <c r="F11" s="128">
        <v>3</v>
      </c>
      <c r="G11" s="214"/>
      <c r="H11" s="337">
        <v>4</v>
      </c>
      <c r="I11" s="353"/>
      <c r="J11" s="218">
        <v>5</v>
      </c>
      <c r="K11" s="222"/>
    </row>
    <row r="12" spans="1:13" x14ac:dyDescent="0.25">
      <c r="A12" s="70">
        <v>1</v>
      </c>
      <c r="B12" s="115" t="str">
        <f>IFERROR(INDEX('DATA SISWA'!$B$16:$CS$125,SUMPRODUCT(SMALL((('DATA SISWA'!$CS$16:$CS$125=$M$3)*'DATA SISWA'!$A$16:$A$125)+(('DATA SISWA'!$CS$16:$CS$125&lt;&gt;$M$3)*1000),ROW($A1))),2),"")</f>
        <v>06-</v>
      </c>
      <c r="C12" s="115" t="str">
        <f>IFERROR(INDEX('DATA SISWA'!$B$16:$CS$125,SUMPRODUCT(SMALL((('DATA SISWA'!$CS$16:$CS$125=$M$3)*'DATA SISWA'!$A$16:$A$125)+(('DATA SISWA'!$CS$16:$CS$125&lt;&gt;$M$3)*1000),ROW($A1))),3),"")</f>
        <v>005-</v>
      </c>
      <c r="D12" s="115" t="str">
        <f>IFERROR(INDEX('DATA SISWA'!$B$16:$CS$125,SUMPRODUCT(SMALL((('DATA SISWA'!$CS$16:$CS$125=$M$3)*'DATA SISWA'!$A$16:$A$125)+(('DATA SISWA'!$CS$16:$CS$125&lt;&gt;$M$3)*1000),ROW($A1))),4),"")</f>
        <v>097-</v>
      </c>
      <c r="E12" s="115">
        <f>IFERROR(INDEX('DATA SISWA'!$B$16:$CS$125,SUMPRODUCT(SMALL((('DATA SISWA'!$CS$16:$CS$125=$M$3)*'DATA SISWA'!$A$16:$A$125)+(('DATA SISWA'!$CS$16:$CS$125&lt;&gt;$M$3)*1000),ROW($A1))),5),"")</f>
        <v>8</v>
      </c>
      <c r="F12" s="230" t="str">
        <f>IFERROR(INDEX('DATA SISWA'!$B$16:$CS$125,SUMPRODUCT(SMALL((('DATA SISWA'!$CS$16:$CS$125=$M$3)*'DATA SISWA'!$A$16:$A$125)+(('DATA SISWA'!$CS$16:$CS$125&lt;&gt;$M$3)*1000),ROW($A1))),1),"")</f>
        <v>DIMAS ADITYA ANANDA</v>
      </c>
      <c r="G12" s="365">
        <f>IFERROR(INDEX('DATA SISWA'!$B$16:$CS$125,SUMPRODUCT(SMALL((('DATA SISWA'!$CS$16:$CS$125=$M$3)*'DATA SISWA'!$A$16:$A$125)+(('DATA SISWA'!$CS$16:$CS$125&lt;&gt;$M$3)*1000),ROW($A1))),94),"")</f>
        <v>33.5</v>
      </c>
      <c r="H12" s="231">
        <f>77+(G12-19)*13/56</f>
        <v>80.366071428571431</v>
      </c>
      <c r="I12" s="115" t="e">
        <f ca="1">[1]!terbilang(H12)</f>
        <v>#NAME?</v>
      </c>
      <c r="J12" s="232" t="str">
        <f>IF(H12&gt;=$H$7+10,"BAIK SEKALI",IF(H12&gt;=$H$7,"BAIK ",IF(H12&gt;=$H$7-10,"CUKUP",IF(H12&gt;=$H$7-20,"KURANG",IF(H12&lt;=$H$7-20,"KURANG SEKALI")))))</f>
        <v xml:space="preserve">BAIK </v>
      </c>
    </row>
    <row r="13" spans="1:13" x14ac:dyDescent="0.25">
      <c r="A13" s="70">
        <v>2</v>
      </c>
      <c r="B13" s="115" t="str">
        <f>IFERROR(INDEX('DATA SISWA'!$B$16:$CS$125,SUMPRODUCT(SMALL((('DATA SISWA'!$CS$16:$CS$125=$M$3)*'DATA SISWA'!$A$16:$A$125)+(('DATA SISWA'!$CS$16:$CS$125&lt;&gt;$M$3)*1000),ROW($A2))),2),"")</f>
        <v>06-</v>
      </c>
      <c r="C13" s="115" t="str">
        <f>IFERROR(INDEX('DATA SISWA'!$B$16:$CS$125,SUMPRODUCT(SMALL((('DATA SISWA'!$CS$16:$CS$125=$M$3)*'DATA SISWA'!$A$16:$A$125)+(('DATA SISWA'!$CS$16:$CS$125&lt;&gt;$M$3)*1000),ROW($A2))),3),"")</f>
        <v>005-</v>
      </c>
      <c r="D13" s="115" t="str">
        <f>IFERROR(INDEX('DATA SISWA'!$B$16:$CS$125,SUMPRODUCT(SMALL((('DATA SISWA'!$CS$16:$CS$125=$M$3)*'DATA SISWA'!$A$16:$A$125)+(('DATA SISWA'!$CS$16:$CS$125&lt;&gt;$M$3)*1000),ROW($A2))),4),"")</f>
        <v>101-</v>
      </c>
      <c r="E13" s="115">
        <f>IFERROR(INDEX('DATA SISWA'!$B$16:$CS$125,SUMPRODUCT(SMALL((('DATA SISWA'!$CS$16:$CS$125=$M$3)*'DATA SISWA'!$A$16:$A$125)+(('DATA SISWA'!$CS$16:$CS$125&lt;&gt;$M$3)*1000),ROW($A2))),5),"")</f>
        <v>4</v>
      </c>
      <c r="F13" s="230" t="str">
        <f>IFERROR(INDEX('DATA SISWA'!$B$16:$CS$125,SUMPRODUCT(SMALL((('DATA SISWA'!$CS$16:$CS$125=$M$3)*'DATA SISWA'!$A$16:$A$125)+(('DATA SISWA'!$CS$16:$CS$125&lt;&gt;$M$3)*1000),ROW($A2))),1),"")</f>
        <v>HENDRA MANGUN SAPUTRA</v>
      </c>
      <c r="G13" s="365">
        <f>IFERROR(INDEX('DATA SISWA'!$B$16:$CS$125,SUMPRODUCT(SMALL((('DATA SISWA'!$CS$16:$CS$125=$M$3)*'DATA SISWA'!$A$16:$A$125)+(('DATA SISWA'!$CS$16:$CS$125&lt;&gt;$M$3)*1000),ROW($A2))),94),"")</f>
        <v>19</v>
      </c>
      <c r="H13" s="231">
        <f t="shared" ref="H13:H31" si="0">77+(G13-19)*13/56</f>
        <v>77</v>
      </c>
      <c r="I13" s="115" t="e">
        <f ca="1">[1]!terbilang(H13)</f>
        <v>#NAME?</v>
      </c>
      <c r="J13" s="232" t="str">
        <f t="shared" ref="J13:J31" si="1">IF(H13&gt;=$H$7+10,"BAIK SEKALI",IF(H13&gt;=$H$7,"BAIK ",IF(H13&gt;=$H$7-10,"CUKUP",IF(H13&gt;=$H$7-20,"KURANG",IF(H13&lt;=$H$7-20,"KURANG SEKALI")))))</f>
        <v xml:space="preserve">BAIK </v>
      </c>
    </row>
    <row r="14" spans="1:13" x14ac:dyDescent="0.25">
      <c r="A14" s="70">
        <v>3</v>
      </c>
      <c r="B14" s="115" t="str">
        <f>IFERROR(INDEX('DATA SISWA'!$B$16:$CS$125,SUMPRODUCT(SMALL((('DATA SISWA'!$CS$16:$CS$125=$M$3)*'DATA SISWA'!$A$16:$A$125)+(('DATA SISWA'!$CS$16:$CS$125&lt;&gt;$M$3)*1000),ROW($A3))),2),"")</f>
        <v>06-</v>
      </c>
      <c r="C14" s="115" t="str">
        <f>IFERROR(INDEX('DATA SISWA'!$B$16:$CS$125,SUMPRODUCT(SMALL((('DATA SISWA'!$CS$16:$CS$125=$M$3)*'DATA SISWA'!$A$16:$A$125)+(('DATA SISWA'!$CS$16:$CS$125&lt;&gt;$M$3)*1000),ROW($A3))),3),"")</f>
        <v>005-</v>
      </c>
      <c r="D14" s="115" t="str">
        <f>IFERROR(INDEX('DATA SISWA'!$B$16:$CS$125,SUMPRODUCT(SMALL((('DATA SISWA'!$CS$16:$CS$125=$M$3)*'DATA SISWA'!$A$16:$A$125)+(('DATA SISWA'!$CS$16:$CS$125&lt;&gt;$M$3)*1000),ROW($A3))),4),"")</f>
        <v>102-</v>
      </c>
      <c r="E14" s="115">
        <f>IFERROR(INDEX('DATA SISWA'!$B$16:$CS$125,SUMPRODUCT(SMALL((('DATA SISWA'!$CS$16:$CS$125=$M$3)*'DATA SISWA'!$A$16:$A$125)+(('DATA SISWA'!$CS$16:$CS$125&lt;&gt;$M$3)*1000),ROW($A3))),5),"")</f>
        <v>3</v>
      </c>
      <c r="F14" s="230" t="str">
        <f>IFERROR(INDEX('DATA SISWA'!$B$16:$CS$125,SUMPRODUCT(SMALL((('DATA SISWA'!$CS$16:$CS$125=$M$3)*'DATA SISWA'!$A$16:$A$125)+(('DATA SISWA'!$CS$16:$CS$125&lt;&gt;$M$3)*1000),ROW($A3))),1),"")</f>
        <v>JUSPRI SETIAWAN</v>
      </c>
      <c r="G14" s="365">
        <f>IFERROR(INDEX('DATA SISWA'!$B$16:$CS$125,SUMPRODUCT(SMALL((('DATA SISWA'!$CS$16:$CS$125=$M$3)*'DATA SISWA'!$A$16:$A$125)+(('DATA SISWA'!$CS$16:$CS$125&lt;&gt;$M$3)*1000),ROW($A3))),94),"")</f>
        <v>37.25</v>
      </c>
      <c r="H14" s="231">
        <f t="shared" si="0"/>
        <v>81.236607142857139</v>
      </c>
      <c r="I14" s="115" t="e">
        <f ca="1">[1]!terbilang(H14)</f>
        <v>#NAME?</v>
      </c>
      <c r="J14" s="232" t="str">
        <f t="shared" si="1"/>
        <v xml:space="preserve">BAIK </v>
      </c>
    </row>
    <row r="15" spans="1:13" x14ac:dyDescent="0.25">
      <c r="A15" s="70">
        <v>4</v>
      </c>
      <c r="B15" s="115" t="str">
        <f>IFERROR(INDEX('DATA SISWA'!$B$16:$CS$125,SUMPRODUCT(SMALL((('DATA SISWA'!$CS$16:$CS$125=$M$3)*'DATA SISWA'!$A$16:$A$125)+(('DATA SISWA'!$CS$16:$CS$125&lt;&gt;$M$3)*1000),ROW($A4))),2),"")</f>
        <v>06-</v>
      </c>
      <c r="C15" s="115" t="str">
        <f>IFERROR(INDEX('DATA SISWA'!$B$16:$CS$125,SUMPRODUCT(SMALL((('DATA SISWA'!$CS$16:$CS$125=$M$3)*'DATA SISWA'!$A$16:$A$125)+(('DATA SISWA'!$CS$16:$CS$125&lt;&gt;$M$3)*1000),ROW($A4))),3),"")</f>
        <v>005-</v>
      </c>
      <c r="D15" s="115" t="str">
        <f>IFERROR(INDEX('DATA SISWA'!$B$16:$CS$125,SUMPRODUCT(SMALL((('DATA SISWA'!$CS$16:$CS$125=$M$3)*'DATA SISWA'!$A$16:$A$125)+(('DATA SISWA'!$CS$16:$CS$125&lt;&gt;$M$3)*1000),ROW($A4))),4),"")</f>
        <v>103-</v>
      </c>
      <c r="E15" s="115">
        <f>IFERROR(INDEX('DATA SISWA'!$B$16:$CS$125,SUMPRODUCT(SMALL((('DATA SISWA'!$CS$16:$CS$125=$M$3)*'DATA SISWA'!$A$16:$A$125)+(('DATA SISWA'!$CS$16:$CS$125&lt;&gt;$M$3)*1000),ROW($A4))),5),"")</f>
        <v>2</v>
      </c>
      <c r="F15" s="230" t="str">
        <f>IFERROR(INDEX('DATA SISWA'!$B$16:$CS$125,SUMPRODUCT(SMALL((('DATA SISWA'!$CS$16:$CS$125=$M$3)*'DATA SISWA'!$A$16:$A$125)+(('DATA SISWA'!$CS$16:$CS$125&lt;&gt;$M$3)*1000),ROW($A4))),1),"")</f>
        <v>M. ARBANI</v>
      </c>
      <c r="G15" s="365">
        <f>IFERROR(INDEX('DATA SISWA'!$B$16:$CS$125,SUMPRODUCT(SMALL((('DATA SISWA'!$CS$16:$CS$125=$M$3)*'DATA SISWA'!$A$16:$A$125)+(('DATA SISWA'!$CS$16:$CS$125&lt;&gt;$M$3)*1000),ROW($A4))),94),"")</f>
        <v>57.25</v>
      </c>
      <c r="H15" s="231">
        <f t="shared" si="0"/>
        <v>85.879464285714292</v>
      </c>
      <c r="I15" s="115" t="e">
        <f ca="1">[1]!terbilang(H15)</f>
        <v>#NAME?</v>
      </c>
      <c r="J15" s="232" t="str">
        <f t="shared" si="1"/>
        <v>BAIK SEKALI</v>
      </c>
    </row>
    <row r="16" spans="1:13" x14ac:dyDescent="0.25">
      <c r="A16" s="70">
        <v>5</v>
      </c>
      <c r="B16" s="115" t="str">
        <f>IFERROR(INDEX('DATA SISWA'!$B$16:$CS$125,SUMPRODUCT(SMALL((('DATA SISWA'!$CS$16:$CS$125=$M$3)*'DATA SISWA'!$A$16:$A$125)+(('DATA SISWA'!$CS$16:$CS$125&lt;&gt;$M$3)*1000),ROW($A5))),2),"")</f>
        <v>06-</v>
      </c>
      <c r="C16" s="115" t="str">
        <f>IFERROR(INDEX('DATA SISWA'!$B$16:$CS$125,SUMPRODUCT(SMALL((('DATA SISWA'!$CS$16:$CS$125=$M$3)*'DATA SISWA'!$A$16:$A$125)+(('DATA SISWA'!$CS$16:$CS$125&lt;&gt;$M$3)*1000),ROW($A5))),3),"")</f>
        <v>005-</v>
      </c>
      <c r="D16" s="115" t="str">
        <f>IFERROR(INDEX('DATA SISWA'!$B$16:$CS$125,SUMPRODUCT(SMALL((('DATA SISWA'!$CS$16:$CS$125=$M$3)*'DATA SISWA'!$A$16:$A$125)+(('DATA SISWA'!$CS$16:$CS$125&lt;&gt;$M$3)*1000),ROW($A5))),4),"")</f>
        <v>106-</v>
      </c>
      <c r="E16" s="115">
        <f>IFERROR(INDEX('DATA SISWA'!$B$16:$CS$125,SUMPRODUCT(SMALL((('DATA SISWA'!$CS$16:$CS$125=$M$3)*'DATA SISWA'!$A$16:$A$125)+(('DATA SISWA'!$CS$16:$CS$125&lt;&gt;$M$3)*1000),ROW($A5))),5),"")</f>
        <v>7</v>
      </c>
      <c r="F16" s="230" t="str">
        <f>IFERROR(INDEX('DATA SISWA'!$B$16:$CS$125,SUMPRODUCT(SMALL((('DATA SISWA'!$CS$16:$CS$125=$M$3)*'DATA SISWA'!$A$16:$A$125)+(('DATA SISWA'!$CS$16:$CS$125&lt;&gt;$M$3)*1000),ROW($A5))),1),"")</f>
        <v>M. SAYUTI</v>
      </c>
      <c r="G16" s="365">
        <f>IFERROR(INDEX('DATA SISWA'!$B$16:$CS$125,SUMPRODUCT(SMALL((('DATA SISWA'!$CS$16:$CS$125=$M$3)*'DATA SISWA'!$A$16:$A$125)+(('DATA SISWA'!$CS$16:$CS$125&lt;&gt;$M$3)*1000),ROW($A5))),94),"")</f>
        <v>37.25</v>
      </c>
      <c r="H16" s="231">
        <f t="shared" si="0"/>
        <v>81.236607142857139</v>
      </c>
      <c r="I16" s="115" t="e">
        <f ca="1">[1]!terbilang(H16)</f>
        <v>#NAME?</v>
      </c>
      <c r="J16" s="232" t="str">
        <f t="shared" si="1"/>
        <v xml:space="preserve">BAIK </v>
      </c>
    </row>
    <row r="17" spans="1:10" x14ac:dyDescent="0.25">
      <c r="A17" s="70">
        <v>6</v>
      </c>
      <c r="B17" s="115" t="str">
        <f>IFERROR(INDEX('DATA SISWA'!$B$16:$CS$125,SUMPRODUCT(SMALL((('DATA SISWA'!$CS$16:$CS$125=$M$3)*'DATA SISWA'!$A$16:$A$125)+(('DATA SISWA'!$CS$16:$CS$125&lt;&gt;$M$3)*1000),ROW($A6))),2),"")</f>
        <v>06-</v>
      </c>
      <c r="C17" s="115" t="str">
        <f>IFERROR(INDEX('DATA SISWA'!$B$16:$CS$125,SUMPRODUCT(SMALL((('DATA SISWA'!$CS$16:$CS$125=$M$3)*'DATA SISWA'!$A$16:$A$125)+(('DATA SISWA'!$CS$16:$CS$125&lt;&gt;$M$3)*1000),ROW($A6))),3),"")</f>
        <v>005-</v>
      </c>
      <c r="D17" s="115">
        <f>IFERROR(INDEX('DATA SISWA'!$B$16:$CS$125,SUMPRODUCT(SMALL((('DATA SISWA'!$CS$16:$CS$125=$M$3)*'DATA SISWA'!$A$16:$A$125)+(('DATA SISWA'!$CS$16:$CS$125&lt;&gt;$M$3)*1000),ROW($A6))),4),"")</f>
        <v>0</v>
      </c>
      <c r="E17" s="115">
        <f>IFERROR(INDEX('DATA SISWA'!$B$16:$CS$125,SUMPRODUCT(SMALL((('DATA SISWA'!$CS$16:$CS$125=$M$3)*'DATA SISWA'!$A$16:$A$125)+(('DATA SISWA'!$CS$16:$CS$125&lt;&gt;$M$3)*1000),ROW($A6))),5),"")</f>
        <v>0</v>
      </c>
      <c r="F17" s="230" t="str">
        <f>IFERROR(INDEX('DATA SISWA'!$B$16:$CS$125,SUMPRODUCT(SMALL((('DATA SISWA'!$CS$16:$CS$125=$M$3)*'DATA SISWA'!$A$16:$A$125)+(('DATA SISWA'!$CS$16:$CS$125&lt;&gt;$M$3)*1000),ROW($A6))),1),"")</f>
        <v>MUHAMMAD AJI ADHA</v>
      </c>
      <c r="G17" s="365">
        <f>IFERROR(INDEX('DATA SISWA'!$B$16:$CS$125,SUMPRODUCT(SMALL((('DATA SISWA'!$CS$16:$CS$125=$M$3)*'DATA SISWA'!$A$16:$A$125)+(('DATA SISWA'!$CS$16:$CS$125&lt;&gt;$M$3)*1000),ROW($A6))),94),"")</f>
        <v>49.25</v>
      </c>
      <c r="H17" s="231">
        <f t="shared" si="0"/>
        <v>84.022321428571431</v>
      </c>
      <c r="I17" s="115" t="e">
        <f ca="1">[1]!terbilang(H17)</f>
        <v>#NAME?</v>
      </c>
      <c r="J17" s="232" t="str">
        <f t="shared" si="1"/>
        <v xml:space="preserve">BAIK </v>
      </c>
    </row>
    <row r="18" spans="1:10" x14ac:dyDescent="0.25">
      <c r="A18" s="70">
        <v>7</v>
      </c>
      <c r="B18" s="115" t="str">
        <f>IFERROR(INDEX('DATA SISWA'!$B$16:$CS$125,SUMPRODUCT(SMALL((('DATA SISWA'!$CS$16:$CS$125=$M$3)*'DATA SISWA'!$A$16:$A$125)+(('DATA SISWA'!$CS$16:$CS$125&lt;&gt;$M$3)*1000),ROW($A7))),2),"")</f>
        <v>06-</v>
      </c>
      <c r="C18" s="115" t="str">
        <f>IFERROR(INDEX('DATA SISWA'!$B$16:$CS$125,SUMPRODUCT(SMALL((('DATA SISWA'!$CS$16:$CS$125=$M$3)*'DATA SISWA'!$A$16:$A$125)+(('DATA SISWA'!$CS$16:$CS$125&lt;&gt;$M$3)*1000),ROW($A7))),3),"")</f>
        <v>005-</v>
      </c>
      <c r="D18" s="115">
        <f>IFERROR(INDEX('DATA SISWA'!$B$16:$CS$125,SUMPRODUCT(SMALL((('DATA SISWA'!$CS$16:$CS$125=$M$3)*'DATA SISWA'!$A$16:$A$125)+(('DATA SISWA'!$CS$16:$CS$125&lt;&gt;$M$3)*1000),ROW($A7))),4),"")</f>
        <v>0</v>
      </c>
      <c r="E18" s="115">
        <f>IFERROR(INDEX('DATA SISWA'!$B$16:$CS$125,SUMPRODUCT(SMALL((('DATA SISWA'!$CS$16:$CS$125=$M$3)*'DATA SISWA'!$A$16:$A$125)+(('DATA SISWA'!$CS$16:$CS$125&lt;&gt;$M$3)*1000),ROW($A7))),5),"")</f>
        <v>0</v>
      </c>
      <c r="F18" s="230" t="str">
        <f>IFERROR(INDEX('DATA SISWA'!$B$16:$CS$125,SUMPRODUCT(SMALL((('DATA SISWA'!$CS$16:$CS$125=$M$3)*'DATA SISWA'!$A$16:$A$125)+(('DATA SISWA'!$CS$16:$CS$125&lt;&gt;$M$3)*1000),ROW($A7))),1),"")</f>
        <v>MUHAMMAD JULIANSYAH</v>
      </c>
      <c r="G18" s="365">
        <f>IFERROR(INDEX('DATA SISWA'!$B$16:$CS$125,SUMPRODUCT(SMALL((('DATA SISWA'!$CS$16:$CS$125=$M$3)*'DATA SISWA'!$A$16:$A$125)+(('DATA SISWA'!$CS$16:$CS$125&lt;&gt;$M$3)*1000),ROW($A7))),94),"")</f>
        <v>42.5</v>
      </c>
      <c r="H18" s="231">
        <f t="shared" si="0"/>
        <v>82.455357142857139</v>
      </c>
      <c r="I18" s="115" t="e">
        <f ca="1">[1]!terbilang(H18)</f>
        <v>#NAME?</v>
      </c>
      <c r="J18" s="232" t="str">
        <f t="shared" si="1"/>
        <v xml:space="preserve">BAIK </v>
      </c>
    </row>
    <row r="19" spans="1:10" x14ac:dyDescent="0.25">
      <c r="A19" s="70">
        <v>8</v>
      </c>
      <c r="B19" s="115" t="str">
        <f>IFERROR(INDEX('DATA SISWA'!$B$16:$CS$125,SUMPRODUCT(SMALL((('DATA SISWA'!$CS$16:$CS$125=$M$3)*'DATA SISWA'!$A$16:$A$125)+(('DATA SISWA'!$CS$16:$CS$125&lt;&gt;$M$3)*1000),ROW($A8))),2),"")</f>
        <v>06-</v>
      </c>
      <c r="C19" s="115" t="str">
        <f>IFERROR(INDEX('DATA SISWA'!$B$16:$CS$125,SUMPRODUCT(SMALL((('DATA SISWA'!$CS$16:$CS$125=$M$3)*'DATA SISWA'!$A$16:$A$125)+(('DATA SISWA'!$CS$16:$CS$125&lt;&gt;$M$3)*1000),ROW($A8))),3),"")</f>
        <v>005-</v>
      </c>
      <c r="D19" s="115">
        <f>IFERROR(INDEX('DATA SISWA'!$B$16:$CS$125,SUMPRODUCT(SMALL((('DATA SISWA'!$CS$16:$CS$125=$M$3)*'DATA SISWA'!$A$16:$A$125)+(('DATA SISWA'!$CS$16:$CS$125&lt;&gt;$M$3)*1000),ROW($A8))),4),"")</f>
        <v>0</v>
      </c>
      <c r="E19" s="115">
        <f>IFERROR(INDEX('DATA SISWA'!$B$16:$CS$125,SUMPRODUCT(SMALL((('DATA SISWA'!$CS$16:$CS$125=$M$3)*'DATA SISWA'!$A$16:$A$125)+(('DATA SISWA'!$CS$16:$CS$125&lt;&gt;$M$3)*1000),ROW($A8))),5),"")</f>
        <v>0</v>
      </c>
      <c r="F19" s="230" t="str">
        <f>IFERROR(INDEX('DATA SISWA'!$B$16:$CS$125,SUMPRODUCT(SMALL((('DATA SISWA'!$CS$16:$CS$125=$M$3)*'DATA SISWA'!$A$16:$A$125)+(('DATA SISWA'!$CS$16:$CS$125&lt;&gt;$M$3)*1000),ROW($A8))),1),"")</f>
        <v>MUN HAMIR JAMALULLAIL</v>
      </c>
      <c r="G19" s="365">
        <f>IFERROR(INDEX('DATA SISWA'!$B$16:$CS$125,SUMPRODUCT(SMALL((('DATA SISWA'!$CS$16:$CS$125=$M$3)*'DATA SISWA'!$A$16:$A$125)+(('DATA SISWA'!$CS$16:$CS$125&lt;&gt;$M$3)*1000),ROW($A8))),94),"")</f>
        <v>42.5</v>
      </c>
      <c r="H19" s="231">
        <f t="shared" si="0"/>
        <v>82.455357142857139</v>
      </c>
      <c r="I19" s="115" t="e">
        <f ca="1">[1]!terbilang(H19)</f>
        <v>#NAME?</v>
      </c>
      <c r="J19" s="232" t="str">
        <f t="shared" si="1"/>
        <v xml:space="preserve">BAIK </v>
      </c>
    </row>
    <row r="20" spans="1:10" x14ac:dyDescent="0.25">
      <c r="A20" s="70">
        <v>9</v>
      </c>
      <c r="B20" s="115" t="str">
        <f>IFERROR(INDEX('DATA SISWA'!$B$16:$CS$125,SUMPRODUCT(SMALL((('DATA SISWA'!$CS$16:$CS$125=$M$3)*'DATA SISWA'!$A$16:$A$125)+(('DATA SISWA'!$CS$16:$CS$125&lt;&gt;$M$3)*1000),ROW($A9))),2),"")</f>
        <v>06-</v>
      </c>
      <c r="C20" s="115" t="str">
        <f>IFERROR(INDEX('DATA SISWA'!$B$16:$CS$125,SUMPRODUCT(SMALL((('DATA SISWA'!$CS$16:$CS$125=$M$3)*'DATA SISWA'!$A$16:$A$125)+(('DATA SISWA'!$CS$16:$CS$125&lt;&gt;$M$3)*1000),ROW($A9))),3),"")</f>
        <v>005-</v>
      </c>
      <c r="D20" s="115">
        <f>IFERROR(INDEX('DATA SISWA'!$B$16:$CS$125,SUMPRODUCT(SMALL((('DATA SISWA'!$CS$16:$CS$125=$M$3)*'DATA SISWA'!$A$16:$A$125)+(('DATA SISWA'!$CS$16:$CS$125&lt;&gt;$M$3)*1000),ROW($A9))),4),"")</f>
        <v>0</v>
      </c>
      <c r="E20" s="115">
        <f>IFERROR(INDEX('DATA SISWA'!$B$16:$CS$125,SUMPRODUCT(SMALL((('DATA SISWA'!$CS$16:$CS$125=$M$3)*'DATA SISWA'!$A$16:$A$125)+(('DATA SISWA'!$CS$16:$CS$125&lt;&gt;$M$3)*1000),ROW($A9))),5),"")</f>
        <v>0</v>
      </c>
      <c r="F20" s="230" t="str">
        <f>IFERROR(INDEX('DATA SISWA'!$B$16:$CS$125,SUMPRODUCT(SMALL((('DATA SISWA'!$CS$16:$CS$125=$M$3)*'DATA SISWA'!$A$16:$A$125)+(('DATA SISWA'!$CS$16:$CS$125&lt;&gt;$M$3)*1000),ROW($A9))),1),"")</f>
        <v>NAZILI ANANDA</v>
      </c>
      <c r="G20" s="365">
        <f>IFERROR(INDEX('DATA SISWA'!$B$16:$CS$125,SUMPRODUCT(SMALL((('DATA SISWA'!$CS$16:$CS$125=$M$3)*'DATA SISWA'!$A$16:$A$125)+(('DATA SISWA'!$CS$16:$CS$125&lt;&gt;$M$3)*1000),ROW($A9))),94),"")</f>
        <v>69.5</v>
      </c>
      <c r="H20" s="231">
        <f t="shared" si="0"/>
        <v>88.723214285714292</v>
      </c>
      <c r="I20" s="115" t="e">
        <f ca="1">[1]!terbilang(H20)</f>
        <v>#NAME?</v>
      </c>
      <c r="J20" s="232" t="str">
        <f t="shared" si="1"/>
        <v>BAIK SEKALI</v>
      </c>
    </row>
    <row r="21" spans="1:10" x14ac:dyDescent="0.25">
      <c r="A21" s="70">
        <v>10</v>
      </c>
      <c r="B21" s="115" t="str">
        <f>IFERROR(INDEX('DATA SISWA'!$B$16:$CS$125,SUMPRODUCT(SMALL((('DATA SISWA'!$CS$16:$CS$125=$M$3)*'DATA SISWA'!$A$16:$A$125)+(('DATA SISWA'!$CS$16:$CS$125&lt;&gt;$M$3)*1000),ROW($A10))),2),"")</f>
        <v>06-</v>
      </c>
      <c r="C21" s="115" t="str">
        <f>IFERROR(INDEX('DATA SISWA'!$B$16:$CS$125,SUMPRODUCT(SMALL((('DATA SISWA'!$CS$16:$CS$125=$M$3)*'DATA SISWA'!$A$16:$A$125)+(('DATA SISWA'!$CS$16:$CS$125&lt;&gt;$M$3)*1000),ROW($A10))),3),"")</f>
        <v>005-</v>
      </c>
      <c r="D21" s="115">
        <f>IFERROR(INDEX('DATA SISWA'!$B$16:$CS$125,SUMPRODUCT(SMALL((('DATA SISWA'!$CS$16:$CS$125=$M$3)*'DATA SISWA'!$A$16:$A$125)+(('DATA SISWA'!$CS$16:$CS$125&lt;&gt;$M$3)*1000),ROW($A10))),4),"")</f>
        <v>0</v>
      </c>
      <c r="E21" s="115">
        <f>IFERROR(INDEX('DATA SISWA'!$B$16:$CS$125,SUMPRODUCT(SMALL((('DATA SISWA'!$CS$16:$CS$125=$M$3)*'DATA SISWA'!$A$16:$A$125)+(('DATA SISWA'!$CS$16:$CS$125&lt;&gt;$M$3)*1000),ROW($A10))),5),"")</f>
        <v>0</v>
      </c>
      <c r="F21" s="230" t="str">
        <f>IFERROR(INDEX('DATA SISWA'!$B$16:$CS$125,SUMPRODUCT(SMALL((('DATA SISWA'!$CS$16:$CS$125=$M$3)*'DATA SISWA'!$A$16:$A$125)+(('DATA SISWA'!$CS$16:$CS$125&lt;&gt;$M$3)*1000),ROW($A10))),1),"")</f>
        <v>NUR KHAIRINA</v>
      </c>
      <c r="G21" s="365">
        <f>IFERROR(INDEX('DATA SISWA'!$B$16:$CS$125,SUMPRODUCT(SMALL((('DATA SISWA'!$CS$16:$CS$125=$M$3)*'DATA SISWA'!$A$16:$A$125)+(('DATA SISWA'!$CS$16:$CS$125&lt;&gt;$M$3)*1000),ROW($A10))),94),"")</f>
        <v>75.25</v>
      </c>
      <c r="H21" s="231">
        <f t="shared" si="0"/>
        <v>90.058035714285708</v>
      </c>
      <c r="I21" s="115" t="e">
        <f ca="1">[1]!terbilang(H21)</f>
        <v>#NAME?</v>
      </c>
      <c r="J21" s="232" t="str">
        <f t="shared" si="1"/>
        <v>BAIK SEKALI</v>
      </c>
    </row>
    <row r="22" spans="1:10" x14ac:dyDescent="0.25">
      <c r="A22" s="70">
        <v>11</v>
      </c>
      <c r="B22" s="115" t="str">
        <f>IFERROR(INDEX('DATA SISWA'!$B$16:$CS$125,SUMPRODUCT(SMALL((('DATA SISWA'!$CS$16:$CS$125=$M$3)*'DATA SISWA'!$A$16:$A$125)+(('DATA SISWA'!$CS$16:$CS$125&lt;&gt;$M$3)*1000),ROW($A11))),2),"")</f>
        <v>06-</v>
      </c>
      <c r="C22" s="115" t="str">
        <f>IFERROR(INDEX('DATA SISWA'!$B$16:$CS$125,SUMPRODUCT(SMALL((('DATA SISWA'!$CS$16:$CS$125=$M$3)*'DATA SISWA'!$A$16:$A$125)+(('DATA SISWA'!$CS$16:$CS$125&lt;&gt;$M$3)*1000),ROW($A11))),3),"")</f>
        <v>005-</v>
      </c>
      <c r="D22" s="115">
        <f>IFERROR(INDEX('DATA SISWA'!$B$16:$CS$125,SUMPRODUCT(SMALL((('DATA SISWA'!$CS$16:$CS$125=$M$3)*'DATA SISWA'!$A$16:$A$125)+(('DATA SISWA'!$CS$16:$CS$125&lt;&gt;$M$3)*1000),ROW($A11))),4),"")</f>
        <v>0</v>
      </c>
      <c r="E22" s="115">
        <f>IFERROR(INDEX('DATA SISWA'!$B$16:$CS$125,SUMPRODUCT(SMALL((('DATA SISWA'!$CS$16:$CS$125=$M$3)*'DATA SISWA'!$A$16:$A$125)+(('DATA SISWA'!$CS$16:$CS$125&lt;&gt;$M$3)*1000),ROW($A11))),5),"")</f>
        <v>0</v>
      </c>
      <c r="F22" s="230" t="str">
        <f>IFERROR(INDEX('DATA SISWA'!$B$16:$CS$125,SUMPRODUCT(SMALL((('DATA SISWA'!$CS$16:$CS$125=$M$3)*'DATA SISWA'!$A$16:$A$125)+(('DATA SISWA'!$CS$16:$CS$125&lt;&gt;$M$3)*1000),ROW($A11))),1),"")</f>
        <v>ODY OVRIOLDY</v>
      </c>
      <c r="G22" s="365">
        <f>IFERROR(INDEX('DATA SISWA'!$B$16:$CS$125,SUMPRODUCT(SMALL((('DATA SISWA'!$CS$16:$CS$125=$M$3)*'DATA SISWA'!$A$16:$A$125)+(('DATA SISWA'!$CS$16:$CS$125&lt;&gt;$M$3)*1000),ROW($A11))),94),"")</f>
        <v>53.75</v>
      </c>
      <c r="H22" s="231">
        <f t="shared" si="0"/>
        <v>85.066964285714292</v>
      </c>
      <c r="I22" s="115" t="e">
        <f ca="1">[1]!terbilang(H22)</f>
        <v>#NAME?</v>
      </c>
      <c r="J22" s="232" t="str">
        <f t="shared" si="1"/>
        <v>BAIK SEKALI</v>
      </c>
    </row>
    <row r="23" spans="1:10" x14ac:dyDescent="0.25">
      <c r="A23" s="70">
        <v>12</v>
      </c>
      <c r="B23" s="115" t="str">
        <f>IFERROR(INDEX('DATA SISWA'!$B$16:$CS$125,SUMPRODUCT(SMALL((('DATA SISWA'!$CS$16:$CS$125=$M$3)*'DATA SISWA'!$A$16:$A$125)+(('DATA SISWA'!$CS$16:$CS$125&lt;&gt;$M$3)*1000),ROW($A12))),2),"")</f>
        <v>06-</v>
      </c>
      <c r="C23" s="115" t="str">
        <f>IFERROR(INDEX('DATA SISWA'!$B$16:$CS$125,SUMPRODUCT(SMALL((('DATA SISWA'!$CS$16:$CS$125=$M$3)*'DATA SISWA'!$A$16:$A$125)+(('DATA SISWA'!$CS$16:$CS$125&lt;&gt;$M$3)*1000),ROW($A12))),3),"")</f>
        <v>005-</v>
      </c>
      <c r="D23" s="115">
        <f>IFERROR(INDEX('DATA SISWA'!$B$16:$CS$125,SUMPRODUCT(SMALL((('DATA SISWA'!$CS$16:$CS$125=$M$3)*'DATA SISWA'!$A$16:$A$125)+(('DATA SISWA'!$CS$16:$CS$125&lt;&gt;$M$3)*1000),ROW($A12))),4),"")</f>
        <v>0</v>
      </c>
      <c r="E23" s="115">
        <f>IFERROR(INDEX('DATA SISWA'!$B$16:$CS$125,SUMPRODUCT(SMALL((('DATA SISWA'!$CS$16:$CS$125=$M$3)*'DATA SISWA'!$A$16:$A$125)+(('DATA SISWA'!$CS$16:$CS$125&lt;&gt;$M$3)*1000),ROW($A12))),5),"")</f>
        <v>0</v>
      </c>
      <c r="F23" s="230" t="str">
        <f>IFERROR(INDEX('DATA SISWA'!$B$16:$CS$125,SUMPRODUCT(SMALL((('DATA SISWA'!$CS$16:$CS$125=$M$3)*'DATA SISWA'!$A$16:$A$125)+(('DATA SISWA'!$CS$16:$CS$125&lt;&gt;$M$3)*1000),ROW($A12))),1),"")</f>
        <v>RAHIMAYANI</v>
      </c>
      <c r="G23" s="365">
        <f>IFERROR(INDEX('DATA SISWA'!$B$16:$CS$125,SUMPRODUCT(SMALL((('DATA SISWA'!$CS$16:$CS$125=$M$3)*'DATA SISWA'!$A$16:$A$125)+(('DATA SISWA'!$CS$16:$CS$125&lt;&gt;$M$3)*1000),ROW($A12))),94),"")</f>
        <v>55.75</v>
      </c>
      <c r="H23" s="231">
        <f t="shared" si="0"/>
        <v>85.53125</v>
      </c>
      <c r="I23" s="115" t="e">
        <f ca="1">[1]!terbilang(H23)</f>
        <v>#NAME?</v>
      </c>
      <c r="J23" s="232" t="str">
        <f t="shared" si="1"/>
        <v>BAIK SEKALI</v>
      </c>
    </row>
    <row r="24" spans="1:10" x14ac:dyDescent="0.25">
      <c r="A24" s="70">
        <v>13</v>
      </c>
      <c r="B24" s="115" t="str">
        <f>IFERROR(INDEX('DATA SISWA'!$B$16:$CS$125,SUMPRODUCT(SMALL((('DATA SISWA'!$CS$16:$CS$125=$M$3)*'DATA SISWA'!$A$16:$A$125)+(('DATA SISWA'!$CS$16:$CS$125&lt;&gt;$M$3)*1000),ROW($A13))),2),"")</f>
        <v>06-</v>
      </c>
      <c r="C24" s="115" t="str">
        <f>IFERROR(INDEX('DATA SISWA'!$B$16:$CS$125,SUMPRODUCT(SMALL((('DATA SISWA'!$CS$16:$CS$125=$M$3)*'DATA SISWA'!$A$16:$A$125)+(('DATA SISWA'!$CS$16:$CS$125&lt;&gt;$M$3)*1000),ROW($A13))),3),"")</f>
        <v>005-</v>
      </c>
      <c r="D24" s="115">
        <f>IFERROR(INDEX('DATA SISWA'!$B$16:$CS$125,SUMPRODUCT(SMALL((('DATA SISWA'!$CS$16:$CS$125=$M$3)*'DATA SISWA'!$A$16:$A$125)+(('DATA SISWA'!$CS$16:$CS$125&lt;&gt;$M$3)*1000),ROW($A13))),4),"")</f>
        <v>0</v>
      </c>
      <c r="E24" s="115">
        <f>IFERROR(INDEX('DATA SISWA'!$B$16:$CS$125,SUMPRODUCT(SMALL((('DATA SISWA'!$CS$16:$CS$125=$M$3)*'DATA SISWA'!$A$16:$A$125)+(('DATA SISWA'!$CS$16:$CS$125&lt;&gt;$M$3)*1000),ROW($A13))),5),"")</f>
        <v>0</v>
      </c>
      <c r="F24" s="230" t="str">
        <f>IFERROR(INDEX('DATA SISWA'!$B$16:$CS$125,SUMPRODUCT(SMALL((('DATA SISWA'!$CS$16:$CS$125=$M$3)*'DATA SISWA'!$A$16:$A$125)+(('DATA SISWA'!$CS$16:$CS$125&lt;&gt;$M$3)*1000),ROW($A13))),1),"")</f>
        <v>SITI AMINAH</v>
      </c>
      <c r="G24" s="365">
        <f>IFERROR(INDEX('DATA SISWA'!$B$16:$CS$125,SUMPRODUCT(SMALL((('DATA SISWA'!$CS$16:$CS$125=$M$3)*'DATA SISWA'!$A$16:$A$125)+(('DATA SISWA'!$CS$16:$CS$125&lt;&gt;$M$3)*1000),ROW($A13))),94),"")</f>
        <v>47.5</v>
      </c>
      <c r="H24" s="231">
        <f t="shared" si="0"/>
        <v>83.616071428571431</v>
      </c>
      <c r="I24" s="115" t="e">
        <f ca="1">[1]!terbilang(H24)</f>
        <v>#NAME?</v>
      </c>
      <c r="J24" s="232" t="str">
        <f t="shared" si="1"/>
        <v xml:space="preserve">BAIK </v>
      </c>
    </row>
    <row r="25" spans="1:10" x14ac:dyDescent="0.25">
      <c r="A25" s="70">
        <v>14</v>
      </c>
      <c r="B25" s="115" t="str">
        <f>IFERROR(INDEX('DATA SISWA'!$B$16:$CS$125,SUMPRODUCT(SMALL((('DATA SISWA'!$CS$16:$CS$125=$M$3)*'DATA SISWA'!$A$16:$A$125)+(('DATA SISWA'!$CS$16:$CS$125&lt;&gt;$M$3)*1000),ROW($A14))),2),"")</f>
        <v>06-</v>
      </c>
      <c r="C25" s="115" t="str">
        <f>IFERROR(INDEX('DATA SISWA'!$B$16:$CS$125,SUMPRODUCT(SMALL((('DATA SISWA'!$CS$16:$CS$125=$M$3)*'DATA SISWA'!$A$16:$A$125)+(('DATA SISWA'!$CS$16:$CS$125&lt;&gt;$M$3)*1000),ROW($A14))),3),"")</f>
        <v>005-</v>
      </c>
      <c r="D25" s="115">
        <f>IFERROR(INDEX('DATA SISWA'!$B$16:$CS$125,SUMPRODUCT(SMALL((('DATA SISWA'!$CS$16:$CS$125=$M$3)*'DATA SISWA'!$A$16:$A$125)+(('DATA SISWA'!$CS$16:$CS$125&lt;&gt;$M$3)*1000),ROW($A14))),4),"")</f>
        <v>0</v>
      </c>
      <c r="E25" s="115">
        <f>IFERROR(INDEX('DATA SISWA'!$B$16:$CS$125,SUMPRODUCT(SMALL((('DATA SISWA'!$CS$16:$CS$125=$M$3)*'DATA SISWA'!$A$16:$A$125)+(('DATA SISWA'!$CS$16:$CS$125&lt;&gt;$M$3)*1000),ROW($A14))),5),"")</f>
        <v>0</v>
      </c>
      <c r="F25" s="230" t="str">
        <f>IFERROR(INDEX('DATA SISWA'!$B$16:$CS$125,SUMPRODUCT(SMALL((('DATA SISWA'!$CS$16:$CS$125=$M$3)*'DATA SISWA'!$A$16:$A$125)+(('DATA SISWA'!$CS$16:$CS$125&lt;&gt;$M$3)*1000),ROW($A14))),1),"")</f>
        <v>SUCI RAHMALIA PUTRI</v>
      </c>
      <c r="G25" s="365">
        <f>IFERROR(INDEX('DATA SISWA'!$B$16:$CS$125,SUMPRODUCT(SMALL((('DATA SISWA'!$CS$16:$CS$125=$M$3)*'DATA SISWA'!$A$16:$A$125)+(('DATA SISWA'!$CS$16:$CS$125&lt;&gt;$M$3)*1000),ROW($A14))),94),"")</f>
        <v>39.75</v>
      </c>
      <c r="H25" s="231">
        <f t="shared" si="0"/>
        <v>81.816964285714292</v>
      </c>
      <c r="I25" s="115" t="e">
        <f ca="1">[1]!terbilang(H25)</f>
        <v>#NAME?</v>
      </c>
      <c r="J25" s="232" t="str">
        <f t="shared" si="1"/>
        <v xml:space="preserve">BAIK </v>
      </c>
    </row>
    <row r="26" spans="1:10" x14ac:dyDescent="0.25">
      <c r="A26" s="70">
        <v>15</v>
      </c>
      <c r="B26" s="115" t="str">
        <f>IFERROR(INDEX('DATA SISWA'!$B$16:$CS$125,SUMPRODUCT(SMALL((('DATA SISWA'!$CS$16:$CS$125=$M$3)*'DATA SISWA'!$A$16:$A$125)+(('DATA SISWA'!$CS$16:$CS$125&lt;&gt;$M$3)*1000),ROW($A15))),2),"")</f>
        <v>06-</v>
      </c>
      <c r="C26" s="115" t="str">
        <f>IFERROR(INDEX('DATA SISWA'!$B$16:$CS$125,SUMPRODUCT(SMALL((('DATA SISWA'!$CS$16:$CS$125=$M$3)*'DATA SISWA'!$A$16:$A$125)+(('DATA SISWA'!$CS$16:$CS$125&lt;&gt;$M$3)*1000),ROW($A15))),3),"")</f>
        <v>005-</v>
      </c>
      <c r="D26" s="115">
        <f>IFERROR(INDEX('DATA SISWA'!$B$16:$CS$125,SUMPRODUCT(SMALL((('DATA SISWA'!$CS$16:$CS$125=$M$3)*'DATA SISWA'!$A$16:$A$125)+(('DATA SISWA'!$CS$16:$CS$125&lt;&gt;$M$3)*1000),ROW($A15))),4),"")</f>
        <v>0</v>
      </c>
      <c r="E26" s="115">
        <f>IFERROR(INDEX('DATA SISWA'!$B$16:$CS$125,SUMPRODUCT(SMALL((('DATA SISWA'!$CS$16:$CS$125=$M$3)*'DATA SISWA'!$A$16:$A$125)+(('DATA SISWA'!$CS$16:$CS$125&lt;&gt;$M$3)*1000),ROW($A15))),5),"")</f>
        <v>0</v>
      </c>
      <c r="F26" s="230" t="str">
        <f>IFERROR(INDEX('DATA SISWA'!$B$16:$CS$125,SUMPRODUCT(SMALL((('DATA SISWA'!$CS$16:$CS$125=$M$3)*'DATA SISWA'!$A$16:$A$125)+(('DATA SISWA'!$CS$16:$CS$125&lt;&gt;$M$3)*1000),ROW($A15))),1),"")</f>
        <v>WAHYUDI</v>
      </c>
      <c r="G26" s="365">
        <f>IFERROR(INDEX('DATA SISWA'!$B$16:$CS$125,SUMPRODUCT(SMALL((('DATA SISWA'!$CS$16:$CS$125=$M$3)*'DATA SISWA'!$A$16:$A$125)+(('DATA SISWA'!$CS$16:$CS$125&lt;&gt;$M$3)*1000),ROW($A15))),94),"")</f>
        <v>55.75</v>
      </c>
      <c r="H26" s="231">
        <f t="shared" si="0"/>
        <v>85.53125</v>
      </c>
      <c r="I26" s="115" t="e">
        <f ca="1">[1]!terbilang(H26)</f>
        <v>#NAME?</v>
      </c>
      <c r="J26" s="232" t="str">
        <f t="shared" si="1"/>
        <v>BAIK SEKALI</v>
      </c>
    </row>
    <row r="27" spans="1:10" x14ac:dyDescent="0.25">
      <c r="A27" s="70">
        <v>16</v>
      </c>
      <c r="B27" s="115" t="str">
        <f>IFERROR(INDEX('DATA SISWA'!$B$16:$CS$125,SUMPRODUCT(SMALL((('DATA SISWA'!$CS$16:$CS$125=$M$3)*'DATA SISWA'!$A$16:$A$125)+(('DATA SISWA'!$CS$16:$CS$125&lt;&gt;$M$3)*1000),ROW($A16))),2),"")</f>
        <v>06-</v>
      </c>
      <c r="C27" s="115" t="str">
        <f>IFERROR(INDEX('DATA SISWA'!$B$16:$CS$125,SUMPRODUCT(SMALL((('DATA SISWA'!$CS$16:$CS$125=$M$3)*'DATA SISWA'!$A$16:$A$125)+(('DATA SISWA'!$CS$16:$CS$125&lt;&gt;$M$3)*1000),ROW($A16))),3),"")</f>
        <v>005-</v>
      </c>
      <c r="D27" s="115">
        <f>IFERROR(INDEX('DATA SISWA'!$B$16:$CS$125,SUMPRODUCT(SMALL((('DATA SISWA'!$CS$16:$CS$125=$M$3)*'DATA SISWA'!$A$16:$A$125)+(('DATA SISWA'!$CS$16:$CS$125&lt;&gt;$M$3)*1000),ROW($A16))),4),"")</f>
        <v>0</v>
      </c>
      <c r="E27" s="115">
        <f>IFERROR(INDEX('DATA SISWA'!$B$16:$CS$125,SUMPRODUCT(SMALL((('DATA SISWA'!$CS$16:$CS$125=$M$3)*'DATA SISWA'!$A$16:$A$125)+(('DATA SISWA'!$CS$16:$CS$125&lt;&gt;$M$3)*1000),ROW($A16))),5),"")</f>
        <v>0</v>
      </c>
      <c r="F27" s="230" t="str">
        <f>IFERROR(INDEX('DATA SISWA'!$B$16:$CS$125,SUMPRODUCT(SMALL((('DATA SISWA'!$CS$16:$CS$125=$M$3)*'DATA SISWA'!$A$16:$A$125)+(('DATA SISWA'!$CS$16:$CS$125&lt;&gt;$M$3)*1000),ROW($A16))),1),"")</f>
        <v>MARYATI</v>
      </c>
      <c r="G27" s="365">
        <f>IFERROR(INDEX('DATA SISWA'!$B$16:$CS$125,SUMPRODUCT(SMALL((('DATA SISWA'!$CS$16:$CS$125=$M$3)*'DATA SISWA'!$A$16:$A$125)+(('DATA SISWA'!$CS$16:$CS$125&lt;&gt;$M$3)*1000),ROW($A16))),94),"")</f>
        <v>61</v>
      </c>
      <c r="H27" s="231">
        <f t="shared" si="0"/>
        <v>86.75</v>
      </c>
      <c r="I27" s="115" t="e">
        <f ca="1">[1]!terbilang(H27)</f>
        <v>#NAME?</v>
      </c>
      <c r="J27" s="232" t="str">
        <f t="shared" si="1"/>
        <v>BAIK SEKALI</v>
      </c>
    </row>
    <row r="28" spans="1:10" x14ac:dyDescent="0.25">
      <c r="A28" s="70">
        <v>17</v>
      </c>
      <c r="B28" s="115" t="str">
        <f>IFERROR(INDEX('DATA SISWA'!$B$16:$CS$125,SUMPRODUCT(SMALL((('DATA SISWA'!$CS$16:$CS$125=$M$3)*'DATA SISWA'!$A$16:$A$125)+(('DATA SISWA'!$CS$16:$CS$125&lt;&gt;$M$3)*1000),ROW($A17))),2),"")</f>
        <v>06-</v>
      </c>
      <c r="C28" s="115" t="str">
        <f>IFERROR(INDEX('DATA SISWA'!$B$16:$CS$125,SUMPRODUCT(SMALL((('DATA SISWA'!$CS$16:$CS$125=$M$3)*'DATA SISWA'!$A$16:$A$125)+(('DATA SISWA'!$CS$16:$CS$125&lt;&gt;$M$3)*1000),ROW($A17))),3),"")</f>
        <v>005-</v>
      </c>
      <c r="D28" s="115">
        <f>IFERROR(INDEX('DATA SISWA'!$B$16:$CS$125,SUMPRODUCT(SMALL((('DATA SISWA'!$CS$16:$CS$125=$M$3)*'DATA SISWA'!$A$16:$A$125)+(('DATA SISWA'!$CS$16:$CS$125&lt;&gt;$M$3)*1000),ROW($A17))),4),"")</f>
        <v>0</v>
      </c>
      <c r="E28" s="115">
        <f>IFERROR(INDEX('DATA SISWA'!$B$16:$CS$125,SUMPRODUCT(SMALL((('DATA SISWA'!$CS$16:$CS$125=$M$3)*'DATA SISWA'!$A$16:$A$125)+(('DATA SISWA'!$CS$16:$CS$125&lt;&gt;$M$3)*1000),ROW($A17))),5),"")</f>
        <v>0</v>
      </c>
      <c r="F28" s="230" t="str">
        <f>IFERROR(INDEX('DATA SISWA'!$B$16:$CS$125,SUMPRODUCT(SMALL((('DATA SISWA'!$CS$16:$CS$125=$M$3)*'DATA SISWA'!$A$16:$A$125)+(('DATA SISWA'!$CS$16:$CS$125&lt;&gt;$M$3)*1000),ROW($A17))),1),"")</f>
        <v>SANIYAH</v>
      </c>
      <c r="G28" s="365">
        <f>IFERROR(INDEX('DATA SISWA'!$B$16:$CS$125,SUMPRODUCT(SMALL((('DATA SISWA'!$CS$16:$CS$125=$M$3)*'DATA SISWA'!$A$16:$A$125)+(('DATA SISWA'!$CS$16:$CS$125&lt;&gt;$M$3)*1000),ROW($A17))),94),"")</f>
        <v>54.25</v>
      </c>
      <c r="H28" s="231">
        <f t="shared" si="0"/>
        <v>85.183035714285708</v>
      </c>
      <c r="I28" s="115" t="e">
        <f ca="1">[1]!terbilang(H28)</f>
        <v>#NAME?</v>
      </c>
      <c r="J28" s="232" t="str">
        <f t="shared" si="1"/>
        <v>BAIK SEKALI</v>
      </c>
    </row>
    <row r="29" spans="1:10" x14ac:dyDescent="0.25">
      <c r="A29" s="70">
        <v>18</v>
      </c>
      <c r="B29" s="115" t="str">
        <f>IFERROR(INDEX('DATA SISWA'!$B$16:$CS$125,SUMPRODUCT(SMALL((('DATA SISWA'!$CS$16:$CS$125=$M$3)*'DATA SISWA'!$A$16:$A$125)+(('DATA SISWA'!$CS$16:$CS$125&lt;&gt;$M$3)*1000),ROW($A18))),2),"")</f>
        <v>06-</v>
      </c>
      <c r="C29" s="115" t="str">
        <f>IFERROR(INDEX('DATA SISWA'!$B$16:$CS$125,SUMPRODUCT(SMALL((('DATA SISWA'!$CS$16:$CS$125=$M$3)*'DATA SISWA'!$A$16:$A$125)+(('DATA SISWA'!$CS$16:$CS$125&lt;&gt;$M$3)*1000),ROW($A18))),3),"")</f>
        <v>005-</v>
      </c>
      <c r="D29" s="115">
        <f>IFERROR(INDEX('DATA SISWA'!$B$16:$CS$125,SUMPRODUCT(SMALL((('DATA SISWA'!$CS$16:$CS$125=$M$3)*'DATA SISWA'!$A$16:$A$125)+(('DATA SISWA'!$CS$16:$CS$125&lt;&gt;$M$3)*1000),ROW($A18))),4),"")</f>
        <v>0</v>
      </c>
      <c r="E29" s="115">
        <f>IFERROR(INDEX('DATA SISWA'!$B$16:$CS$125,SUMPRODUCT(SMALL((('DATA SISWA'!$CS$16:$CS$125=$M$3)*'DATA SISWA'!$A$16:$A$125)+(('DATA SISWA'!$CS$16:$CS$125&lt;&gt;$M$3)*1000),ROW($A18))),5),"")</f>
        <v>0</v>
      </c>
      <c r="F29" s="230" t="str">
        <f>IFERROR(INDEX('DATA SISWA'!$B$16:$CS$125,SUMPRODUCT(SMALL((('DATA SISWA'!$CS$16:$CS$125=$M$3)*'DATA SISWA'!$A$16:$A$125)+(('DATA SISWA'!$CS$16:$CS$125&lt;&gt;$M$3)*1000),ROW($A18))),1),"")</f>
        <v>SITI KHADIJAH</v>
      </c>
      <c r="G29" s="365">
        <f>IFERROR(INDEX('DATA SISWA'!$B$16:$CS$125,SUMPRODUCT(SMALL((('DATA SISWA'!$CS$16:$CS$125=$M$3)*'DATA SISWA'!$A$16:$A$125)+(('DATA SISWA'!$CS$16:$CS$125&lt;&gt;$M$3)*1000),ROW($A18))),94),"")</f>
        <v>47.75</v>
      </c>
      <c r="H29" s="231">
        <f t="shared" si="0"/>
        <v>83.674107142857139</v>
      </c>
      <c r="I29" s="115" t="e">
        <f ca="1">[1]!terbilang(H29)</f>
        <v>#NAME?</v>
      </c>
      <c r="J29" s="232" t="str">
        <f t="shared" si="1"/>
        <v xml:space="preserve">BAIK </v>
      </c>
    </row>
    <row r="30" spans="1:10" x14ac:dyDescent="0.25">
      <c r="A30" s="70">
        <v>19</v>
      </c>
      <c r="B30" s="115" t="str">
        <f>IFERROR(INDEX('DATA SISWA'!$B$16:$CS$125,SUMPRODUCT(SMALL((('DATA SISWA'!$CS$16:$CS$125=$M$3)*'DATA SISWA'!$A$16:$A$125)+(('DATA SISWA'!$CS$16:$CS$125&lt;&gt;$M$3)*1000),ROW($A19))),2),"")</f>
        <v>06-</v>
      </c>
      <c r="C30" s="115" t="str">
        <f>IFERROR(INDEX('DATA SISWA'!$B$16:$CS$125,SUMPRODUCT(SMALL((('DATA SISWA'!$CS$16:$CS$125=$M$3)*'DATA SISWA'!$A$16:$A$125)+(('DATA SISWA'!$CS$16:$CS$125&lt;&gt;$M$3)*1000),ROW($A19))),3),"")</f>
        <v>005-</v>
      </c>
      <c r="D30" s="115">
        <f>IFERROR(INDEX('DATA SISWA'!$B$16:$CS$125,SUMPRODUCT(SMALL((('DATA SISWA'!$CS$16:$CS$125=$M$3)*'DATA SISWA'!$A$16:$A$125)+(('DATA SISWA'!$CS$16:$CS$125&lt;&gt;$M$3)*1000),ROW($A19))),4),"")</f>
        <v>0</v>
      </c>
      <c r="E30" s="115">
        <f>IFERROR(INDEX('DATA SISWA'!$B$16:$CS$125,SUMPRODUCT(SMALL((('DATA SISWA'!$CS$16:$CS$125=$M$3)*'DATA SISWA'!$A$16:$A$125)+(('DATA SISWA'!$CS$16:$CS$125&lt;&gt;$M$3)*1000),ROW($A19))),5),"")</f>
        <v>0</v>
      </c>
      <c r="F30" s="230" t="str">
        <f>IFERROR(INDEX('DATA SISWA'!$B$16:$CS$125,SUMPRODUCT(SMALL((('DATA SISWA'!$CS$16:$CS$125=$M$3)*'DATA SISWA'!$A$16:$A$125)+(('DATA SISWA'!$CS$16:$CS$125&lt;&gt;$M$3)*1000),ROW($A19))),1),"")</f>
        <v>SYAHRUL FAHMI</v>
      </c>
      <c r="G30" s="365">
        <f>IFERROR(INDEX('DATA SISWA'!$B$16:$CS$125,SUMPRODUCT(SMALL((('DATA SISWA'!$CS$16:$CS$125=$M$3)*'DATA SISWA'!$A$16:$A$125)+(('DATA SISWA'!$CS$16:$CS$125&lt;&gt;$M$3)*1000),ROW($A19))),94),"")</f>
        <v>43.5</v>
      </c>
      <c r="H30" s="231">
        <f t="shared" si="0"/>
        <v>82.6875</v>
      </c>
      <c r="I30" s="115" t="e">
        <f ca="1">[1]!terbilang(H30)</f>
        <v>#NAME?</v>
      </c>
      <c r="J30" s="232" t="str">
        <f t="shared" si="1"/>
        <v xml:space="preserve">BAIK </v>
      </c>
    </row>
    <row r="31" spans="1:10" x14ac:dyDescent="0.25">
      <c r="A31" s="70">
        <v>20</v>
      </c>
      <c r="B31" s="115" t="str">
        <f>IFERROR(INDEX('DATA SISWA'!$B$16:$CS$125,SUMPRODUCT(SMALL((('DATA SISWA'!$CS$16:$CS$125=$M$3)*'DATA SISWA'!$A$16:$A$125)+(('DATA SISWA'!$CS$16:$CS$125&lt;&gt;$M$3)*1000),ROW($A20))),2),"")</f>
        <v>06-</v>
      </c>
      <c r="C31" s="115" t="str">
        <f>IFERROR(INDEX('DATA SISWA'!$B$16:$CS$125,SUMPRODUCT(SMALL((('DATA SISWA'!$CS$16:$CS$125=$M$3)*'DATA SISWA'!$A$16:$A$125)+(('DATA SISWA'!$CS$16:$CS$125&lt;&gt;$M$3)*1000),ROW($A20))),3),"")</f>
        <v>005-</v>
      </c>
      <c r="D31" s="115">
        <f>IFERROR(INDEX('DATA SISWA'!$B$16:$CS$125,SUMPRODUCT(SMALL((('DATA SISWA'!$CS$16:$CS$125=$M$3)*'DATA SISWA'!$A$16:$A$125)+(('DATA SISWA'!$CS$16:$CS$125&lt;&gt;$M$3)*1000),ROW($A20))),4),"")</f>
        <v>0</v>
      </c>
      <c r="E31" s="115">
        <f>IFERROR(INDEX('DATA SISWA'!$B$16:$CS$125,SUMPRODUCT(SMALL((('DATA SISWA'!$CS$16:$CS$125=$M$3)*'DATA SISWA'!$A$16:$A$125)+(('DATA SISWA'!$CS$16:$CS$125&lt;&gt;$M$3)*1000),ROW($A20))),5),"")</f>
        <v>0</v>
      </c>
      <c r="F31" s="230" t="str">
        <f>IFERROR(INDEX('DATA SISWA'!$B$16:$CS$125,SUMPRODUCT(SMALL((('DATA SISWA'!$CS$16:$CS$125=$M$3)*'DATA SISWA'!$A$16:$A$125)+(('DATA SISWA'!$CS$16:$CS$125&lt;&gt;$M$3)*1000),ROW($A20))),1),"")</f>
        <v>WIDYA PUTERI</v>
      </c>
      <c r="G31" s="365">
        <f>IFERROR(INDEX('DATA SISWA'!$B$16:$CS$125,SUMPRODUCT(SMALL((('DATA SISWA'!$CS$16:$CS$125=$M$3)*'DATA SISWA'!$A$16:$A$125)+(('DATA SISWA'!$CS$16:$CS$125&lt;&gt;$M$3)*1000),ROW($A20))),94),"")</f>
        <v>43</v>
      </c>
      <c r="H31" s="231">
        <f t="shared" si="0"/>
        <v>82.571428571428569</v>
      </c>
      <c r="I31" s="115" t="e">
        <f ca="1">[1]!terbilang(H31)</f>
        <v>#NAME?</v>
      </c>
      <c r="J31" s="232" t="str">
        <f t="shared" si="1"/>
        <v xml:space="preserve">BAIK </v>
      </c>
    </row>
    <row r="32" spans="1:10" x14ac:dyDescent="0.25">
      <c r="A32" s="223"/>
      <c r="B32" s="224"/>
      <c r="C32" s="224"/>
      <c r="D32" s="224"/>
      <c r="E32" s="224"/>
      <c r="F32" s="225"/>
      <c r="G32" s="225"/>
      <c r="H32" s="226"/>
      <c r="I32" s="227"/>
    </row>
    <row r="34" spans="1:9" x14ac:dyDescent="0.25">
      <c r="A34" s="24" t="s">
        <v>130</v>
      </c>
      <c r="H34" s="73" t="str">
        <f>'DATA GURU'!C28</f>
        <v>Kuala Tungkal, Maret 2019</v>
      </c>
    </row>
    <row r="35" spans="1:9" x14ac:dyDescent="0.25">
      <c r="A35" s="24" t="s">
        <v>129</v>
      </c>
    </row>
    <row r="36" spans="1:9" x14ac:dyDescent="0.25">
      <c r="A36" s="24" t="str">
        <f>'DATA GURU'!C11</f>
        <v>SMA Negeri 2 Kuala Tungkal</v>
      </c>
      <c r="H36" s="73" t="s">
        <v>18</v>
      </c>
    </row>
    <row r="37" spans="1:9" x14ac:dyDescent="0.25">
      <c r="A37" s="24"/>
      <c r="H37" s="23"/>
    </row>
    <row r="38" spans="1:9" x14ac:dyDescent="0.25">
      <c r="A38" s="24"/>
      <c r="H38" s="23"/>
    </row>
    <row r="39" spans="1:9" x14ac:dyDescent="0.25">
      <c r="A39" s="24"/>
    </row>
    <row r="40" spans="1:9" x14ac:dyDescent="0.25">
      <c r="A40" s="25" t="str">
        <f>'DATA GURU'!C14</f>
        <v>EFFI RUBIYANTO, S.Pd., M.Si.</v>
      </c>
      <c r="H40" s="74" t="str">
        <f>'DATA GURU'!C25</f>
        <v>HARLIAWAN</v>
      </c>
    </row>
    <row r="41" spans="1:9" x14ac:dyDescent="0.25">
      <c r="A41" t="s">
        <v>131</v>
      </c>
      <c r="B41" t="str">
        <f>'DATA GURU'!C15</f>
        <v>197007161996011000</v>
      </c>
      <c r="H41" t="s">
        <v>131</v>
      </c>
      <c r="I41" s="219" t="str">
        <f>'DATA GURU'!C26</f>
        <v>197512152007011021</v>
      </c>
    </row>
  </sheetData>
  <mergeCells count="10">
    <mergeCell ref="J9:J10"/>
    <mergeCell ref="A1:J1"/>
    <mergeCell ref="M3:M4"/>
    <mergeCell ref="A8:E8"/>
    <mergeCell ref="B11:E11"/>
    <mergeCell ref="H9:I9"/>
    <mergeCell ref="H11:I11"/>
    <mergeCell ref="F9:F10"/>
    <mergeCell ref="B9:E10"/>
    <mergeCell ref="A9:A10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workbookViewId="0">
      <pane xSplit="3" ySplit="11" topLeftCell="H12" activePane="bottomRight" state="frozen"/>
      <selection pane="topRight" activeCell="D1" sqref="D1"/>
      <selection pane="bottomLeft" activeCell="A12" sqref="A12"/>
      <selection pane="bottomRight" activeCell="AG12" sqref="AG12"/>
    </sheetView>
  </sheetViews>
  <sheetFormatPr defaultRowHeight="15" x14ac:dyDescent="0.25"/>
  <cols>
    <col min="1" max="1" width="9.140625" customWidth="1"/>
    <col min="2" max="2" width="5.85546875" customWidth="1"/>
    <col min="3" max="3" width="25.5703125" customWidth="1"/>
    <col min="4" max="4" width="8.28515625" customWidth="1"/>
    <col min="5" max="5" width="11.28515625" customWidth="1"/>
    <col min="6" max="6" width="7" customWidth="1"/>
    <col min="7" max="7" width="32.140625" customWidth="1"/>
    <col min="8" max="8" width="5.5703125" customWidth="1"/>
    <col min="9" max="9" width="6.5703125" customWidth="1"/>
    <col min="10" max="10" width="4.85546875" customWidth="1"/>
    <col min="11" max="11" width="4.5703125" customWidth="1"/>
    <col min="12" max="12" width="6.7109375" customWidth="1"/>
    <col min="13" max="14" width="4.7109375" customWidth="1"/>
    <col min="15" max="15" width="5" customWidth="1"/>
    <col min="16" max="16" width="4.5703125" customWidth="1"/>
    <col min="18" max="18" width="6.85546875" customWidth="1"/>
    <col min="19" max="23" width="4.140625" customWidth="1"/>
    <col min="25" max="29" width="4.28515625" customWidth="1"/>
    <col min="30" max="30" width="12.5703125" customWidth="1"/>
    <col min="31" max="32" width="4.42578125" customWidth="1"/>
    <col min="33" max="33" width="6.140625" customWidth="1"/>
  </cols>
  <sheetData>
    <row r="1" spans="1:33" ht="15.75" x14ac:dyDescent="0.25">
      <c r="A1" s="359" t="s">
        <v>315</v>
      </c>
      <c r="B1" s="359"/>
      <c r="C1" s="359"/>
      <c r="D1" s="359"/>
      <c r="E1" s="359"/>
      <c r="F1" s="359"/>
      <c r="G1" s="359"/>
    </row>
    <row r="2" spans="1:33" x14ac:dyDescent="0.25">
      <c r="I2" s="209" t="s">
        <v>321</v>
      </c>
    </row>
    <row r="3" spans="1:33" x14ac:dyDescent="0.25">
      <c r="A3" t="s">
        <v>94</v>
      </c>
      <c r="D3" s="51" t="s">
        <v>20</v>
      </c>
      <c r="E3" t="str">
        <f>'DATA GURU'!C11</f>
        <v>SMA Negeri 2 Kuala Tungkal</v>
      </c>
      <c r="I3" t="s">
        <v>322</v>
      </c>
    </row>
    <row r="4" spans="1:33" x14ac:dyDescent="0.25">
      <c r="A4" t="s">
        <v>1</v>
      </c>
      <c r="D4" s="51" t="s">
        <v>20</v>
      </c>
      <c r="E4" t="str">
        <f>'DATA GURU'!C16</f>
        <v>Bahasa Indonesia</v>
      </c>
    </row>
    <row r="5" spans="1:33" x14ac:dyDescent="0.25">
      <c r="A5" t="s">
        <v>25</v>
      </c>
      <c r="D5" s="51" t="s">
        <v>20</v>
      </c>
      <c r="E5" t="str">
        <f>'DATA GURU'!C18</f>
        <v>XII IPS / Genab</v>
      </c>
    </row>
    <row r="6" spans="1:33" x14ac:dyDescent="0.25">
      <c r="A6" t="s">
        <v>287</v>
      </c>
      <c r="D6" s="51" t="s">
        <v>20</v>
      </c>
      <c r="E6" t="str">
        <f>'DATA GURU'!C19</f>
        <v>2018 / 2019</v>
      </c>
    </row>
    <row r="7" spans="1:33" x14ac:dyDescent="0.25">
      <c r="A7" t="s">
        <v>288</v>
      </c>
      <c r="D7" s="51" t="s">
        <v>20</v>
      </c>
      <c r="E7" s="68">
        <v>75</v>
      </c>
    </row>
    <row r="9" spans="1:33" x14ac:dyDescent="0.25">
      <c r="A9" s="360" t="s">
        <v>98</v>
      </c>
      <c r="B9" s="361" t="s">
        <v>289</v>
      </c>
      <c r="C9" s="361" t="s">
        <v>290</v>
      </c>
      <c r="D9" s="361" t="s">
        <v>291</v>
      </c>
      <c r="E9" s="361"/>
      <c r="F9" s="361"/>
      <c r="G9" s="364" t="s">
        <v>292</v>
      </c>
    </row>
    <row r="10" spans="1:33" x14ac:dyDescent="0.25">
      <c r="A10" s="360"/>
      <c r="B10" s="361"/>
      <c r="C10" s="361"/>
      <c r="D10" s="195" t="s">
        <v>293</v>
      </c>
      <c r="E10" s="195" t="s">
        <v>294</v>
      </c>
      <c r="F10" s="195" t="s">
        <v>295</v>
      </c>
      <c r="G10" s="363"/>
      <c r="I10" s="207" t="s">
        <v>316</v>
      </c>
      <c r="J10" t="s">
        <v>296</v>
      </c>
      <c r="L10" s="357" t="s">
        <v>297</v>
      </c>
      <c r="M10" s="357"/>
      <c r="N10" s="357"/>
      <c r="O10" s="357"/>
      <c r="P10" s="357"/>
      <c r="Q10" s="51" t="s">
        <v>317</v>
      </c>
      <c r="R10" s="51" t="s">
        <v>318</v>
      </c>
      <c r="S10" s="358" t="s">
        <v>298</v>
      </c>
      <c r="T10" s="358"/>
      <c r="U10" s="358"/>
      <c r="V10" s="358"/>
      <c r="W10" s="358"/>
      <c r="X10" s="197" t="s">
        <v>299</v>
      </c>
      <c r="Y10" s="357" t="s">
        <v>319</v>
      </c>
      <c r="Z10" s="357"/>
      <c r="AA10" s="357"/>
      <c r="AB10" s="357"/>
      <c r="AC10" s="357"/>
      <c r="AD10" s="208" t="s">
        <v>300</v>
      </c>
      <c r="AG10" t="s">
        <v>318</v>
      </c>
    </row>
    <row r="11" spans="1:33" x14ac:dyDescent="0.25">
      <c r="A11" s="198">
        <v>1</v>
      </c>
      <c r="B11" s="198">
        <v>2</v>
      </c>
      <c r="C11" s="198">
        <v>3</v>
      </c>
      <c r="D11" s="198">
        <v>4</v>
      </c>
      <c r="E11" s="198">
        <v>5</v>
      </c>
      <c r="F11" s="198">
        <v>6</v>
      </c>
      <c r="G11" s="198">
        <v>7</v>
      </c>
      <c r="I11" s="51" t="s">
        <v>301</v>
      </c>
      <c r="L11" s="51" t="s">
        <v>302</v>
      </c>
      <c r="M11" t="s">
        <v>303</v>
      </c>
      <c r="N11" t="s">
        <v>304</v>
      </c>
      <c r="O11" s="51" t="s">
        <v>305</v>
      </c>
      <c r="P11" s="51" t="s">
        <v>306</v>
      </c>
      <c r="Q11" s="51" t="s">
        <v>2</v>
      </c>
      <c r="R11" s="51"/>
      <c r="S11" s="51" t="s">
        <v>307</v>
      </c>
      <c r="T11" s="51" t="s">
        <v>308</v>
      </c>
      <c r="U11" s="51" t="s">
        <v>309</v>
      </c>
      <c r="V11" s="51" t="s">
        <v>310</v>
      </c>
      <c r="W11" s="51" t="s">
        <v>311</v>
      </c>
      <c r="X11" s="208" t="s">
        <v>312</v>
      </c>
      <c r="Y11">
        <v>1</v>
      </c>
      <c r="Z11">
        <v>2</v>
      </c>
      <c r="AA11">
        <v>3</v>
      </c>
      <c r="AB11">
        <v>4</v>
      </c>
      <c r="AC11">
        <v>5</v>
      </c>
      <c r="AD11" s="208" t="s">
        <v>320</v>
      </c>
      <c r="AG11" t="s">
        <v>326</v>
      </c>
    </row>
    <row r="12" spans="1:33" x14ac:dyDescent="0.25">
      <c r="A12" s="70">
        <f>'[2]DATA SISWA'!A16</f>
        <v>1</v>
      </c>
      <c r="B12" s="199">
        <v>5334</v>
      </c>
      <c r="C12" s="200" t="str">
        <f>'DATA SISWA'!B16</f>
        <v>AGUNG HADI SURYO</v>
      </c>
      <c r="D12" s="201">
        <f>X12</f>
        <v>77.008771929824562</v>
      </c>
      <c r="E12" s="201">
        <f>AD12</f>
        <v>81</v>
      </c>
      <c r="F12" s="70" t="s">
        <v>12</v>
      </c>
      <c r="G12" s="70" t="str">
        <f>IF(D12&gt;=$E$7,"TUNTAS",IF(D12&lt;$E$7,"TIDAK TUNTAS"))</f>
        <v>TUNTAS</v>
      </c>
      <c r="I12" s="202">
        <f>AVERAGE(D12:E12)</f>
        <v>79.004385964912274</v>
      </c>
      <c r="J12" s="202">
        <f t="shared" ref="J12:J38" si="0">COUNTIF($I$12:$I$38,"&gt;"&amp;$I12)+COUNTIFS($I$12:$I$38,$I12,$D$12:$D$38,"&gt;"&amp;$D12)+COUNTIFS($I$12:$I$38,$I12,$D$12:$D$38,$D12,$E$12:$E$38,"&gt;"&amp;$E12)+COUNTIFS($I$12:$I$38,$I12,$D$12:$D$38,$D12,$E$12:$E$38,$E12,$F$12:$F$38,"&lt;"&amp;$F12)+1</f>
        <v>18</v>
      </c>
      <c r="L12" s="202">
        <f>'DATA SISWA'!CQ16</f>
        <v>51.5</v>
      </c>
      <c r="M12">
        <v>20</v>
      </c>
      <c r="N12">
        <v>31</v>
      </c>
      <c r="O12">
        <v>42</v>
      </c>
      <c r="P12">
        <v>67</v>
      </c>
      <c r="Q12" s="202">
        <f>AVERAGE(L12:P12)</f>
        <v>42.3</v>
      </c>
      <c r="R12" s="202">
        <f>75+(Q12-27)*15/57</f>
        <v>79.026315789473685</v>
      </c>
      <c r="S12">
        <v>92</v>
      </c>
      <c r="T12">
        <v>60</v>
      </c>
      <c r="X12" s="202">
        <f>AVERAGE(R12:W12)</f>
        <v>77.008771929824562</v>
      </c>
      <c r="Y12">
        <v>80</v>
      </c>
      <c r="Z12">
        <v>81</v>
      </c>
      <c r="AA12">
        <v>82</v>
      </c>
      <c r="AD12" s="202">
        <f>AVERAGE(Y12:AC12)</f>
        <v>81</v>
      </c>
      <c r="AF12" s="202">
        <f>77+((Q12-30)/(77-30)*(85-77))</f>
        <v>79.0936170212766</v>
      </c>
      <c r="AG12" s="202">
        <f>77+(L12-19)*13/47</f>
        <v>85.989361702127667</v>
      </c>
    </row>
    <row r="13" spans="1:33" x14ac:dyDescent="0.25">
      <c r="A13" s="70">
        <f>'[2]DATA SISWA'!A17</f>
        <v>2</v>
      </c>
      <c r="B13" s="203">
        <v>5350</v>
      </c>
      <c r="C13" s="200" t="str">
        <f>'DATA SISWA'!B17</f>
        <v>ALFIADY</v>
      </c>
      <c r="D13" s="201">
        <f t="shared" ref="D13:D37" si="1">X13</f>
        <v>78.171052631578945</v>
      </c>
      <c r="E13" s="201">
        <f t="shared" ref="E13:E38" si="2">AD13</f>
        <v>81</v>
      </c>
      <c r="F13" s="70" t="s">
        <v>12</v>
      </c>
      <c r="G13" s="70" t="str">
        <f t="shared" ref="G13:G38" si="3">IF(D13&gt;=$E$7,"TUNTAS",IF(D13&lt;$E$7,"TIDAK TUNTAS"))</f>
        <v>TUNTAS</v>
      </c>
      <c r="I13" s="202">
        <f t="shared" ref="I13:I38" si="4">AVERAGE(D13:E13)</f>
        <v>79.58552631578948</v>
      </c>
      <c r="J13" s="202">
        <f t="shared" si="0"/>
        <v>14</v>
      </c>
      <c r="L13" s="202">
        <f>'DATA SISWA'!CQ17</f>
        <v>42.75</v>
      </c>
      <c r="M13">
        <v>50</v>
      </c>
      <c r="N13">
        <v>62</v>
      </c>
      <c r="O13">
        <v>33</v>
      </c>
      <c r="P13">
        <v>33</v>
      </c>
      <c r="Q13" s="202">
        <f t="shared" ref="Q13:Q38" si="5">AVERAGE(L13:P13)</f>
        <v>44.15</v>
      </c>
      <c r="R13" s="202">
        <f t="shared" ref="R13:R38" si="6">75+(Q13-27)*15/57</f>
        <v>79.51315789473685</v>
      </c>
      <c r="S13">
        <v>92</v>
      </c>
      <c r="T13">
        <v>63</v>
      </c>
      <c r="X13" s="202">
        <f t="shared" ref="X13:X38" si="7">AVERAGE(R13:W13)</f>
        <v>78.171052631578945</v>
      </c>
      <c r="Y13">
        <v>80</v>
      </c>
      <c r="Z13">
        <v>81</v>
      </c>
      <c r="AA13">
        <v>82</v>
      </c>
      <c r="AD13" s="202">
        <f t="shared" ref="AD13:AD38" si="8">AVERAGE(Y13:AC13)</f>
        <v>81</v>
      </c>
      <c r="AF13" s="202">
        <f t="shared" ref="AF13:AF38" si="9">77+((Q13-30)/(77-30)*(85-77))</f>
        <v>79.408510638297869</v>
      </c>
      <c r="AG13" s="202">
        <f t="shared" ref="AG13:AG38" si="10">77+(L13-19)*13/47</f>
        <v>83.569148936170208</v>
      </c>
    </row>
    <row r="14" spans="1:33" x14ac:dyDescent="0.25">
      <c r="A14" s="70">
        <f>'[2]DATA SISWA'!A18</f>
        <v>3</v>
      </c>
      <c r="B14" s="199">
        <v>5354</v>
      </c>
      <c r="C14" s="200" t="str">
        <f>'DATA SISWA'!B18</f>
        <v>ANDRIAN</v>
      </c>
      <c r="D14" s="201">
        <f t="shared" si="1"/>
        <v>86.149122807017534</v>
      </c>
      <c r="E14" s="201">
        <f t="shared" si="2"/>
        <v>84.333333333333329</v>
      </c>
      <c r="F14" s="70" t="s">
        <v>282</v>
      </c>
      <c r="G14" s="70" t="str">
        <f t="shared" si="3"/>
        <v>TUNTAS</v>
      </c>
      <c r="I14" s="202">
        <f t="shared" si="4"/>
        <v>85.241228070175424</v>
      </c>
      <c r="J14" s="202">
        <f t="shared" si="0"/>
        <v>3</v>
      </c>
      <c r="L14" s="202">
        <f>'DATA SISWA'!CQ18</f>
        <v>50.5</v>
      </c>
      <c r="M14">
        <v>75</v>
      </c>
      <c r="N14">
        <v>85</v>
      </c>
      <c r="O14">
        <v>67</v>
      </c>
      <c r="P14">
        <v>75</v>
      </c>
      <c r="Q14" s="202">
        <f t="shared" si="5"/>
        <v>70.5</v>
      </c>
      <c r="R14" s="202">
        <f t="shared" si="6"/>
        <v>86.44736842105263</v>
      </c>
      <c r="S14">
        <v>88</v>
      </c>
      <c r="T14">
        <v>84</v>
      </c>
      <c r="X14" s="202">
        <f t="shared" si="7"/>
        <v>86.149122807017534</v>
      </c>
      <c r="Y14">
        <v>84</v>
      </c>
      <c r="Z14">
        <v>85</v>
      </c>
      <c r="AA14">
        <v>84</v>
      </c>
      <c r="AD14" s="202">
        <f t="shared" si="8"/>
        <v>84.333333333333329</v>
      </c>
      <c r="AF14" s="202">
        <f t="shared" si="9"/>
        <v>83.893617021276597</v>
      </c>
      <c r="AG14" s="202">
        <f t="shared" si="10"/>
        <v>85.712765957446805</v>
      </c>
    </row>
    <row r="15" spans="1:33" x14ac:dyDescent="0.25">
      <c r="A15" s="70">
        <f>'[2]DATA SISWA'!A19</f>
        <v>4</v>
      </c>
      <c r="B15" s="203">
        <v>5357</v>
      </c>
      <c r="C15" s="200" t="str">
        <f>'DATA SISWA'!B19</f>
        <v>DIMAS ADITYA ANANDA</v>
      </c>
      <c r="D15" s="201">
        <f t="shared" si="1"/>
        <v>80.026315789473685</v>
      </c>
      <c r="E15" s="201">
        <f t="shared" si="2"/>
        <v>81</v>
      </c>
      <c r="F15" s="70" t="s">
        <v>12</v>
      </c>
      <c r="G15" s="70" t="str">
        <f t="shared" si="3"/>
        <v>TUNTAS</v>
      </c>
      <c r="I15" s="202">
        <f t="shared" si="4"/>
        <v>80.51315789473685</v>
      </c>
      <c r="J15" s="202">
        <f t="shared" si="0"/>
        <v>10</v>
      </c>
      <c r="L15" s="202">
        <f>'DATA SISWA'!CQ19</f>
        <v>33.5</v>
      </c>
      <c r="M15">
        <v>55</v>
      </c>
      <c r="N15">
        <v>46</v>
      </c>
      <c r="O15">
        <v>50</v>
      </c>
      <c r="P15">
        <v>66</v>
      </c>
      <c r="Q15" s="202">
        <f t="shared" si="5"/>
        <v>50.1</v>
      </c>
      <c r="R15" s="202">
        <f t="shared" si="6"/>
        <v>81.078947368421055</v>
      </c>
      <c r="S15">
        <v>92</v>
      </c>
      <c r="T15">
        <v>67</v>
      </c>
      <c r="X15" s="202">
        <f t="shared" si="7"/>
        <v>80.026315789473685</v>
      </c>
      <c r="Y15">
        <v>80</v>
      </c>
      <c r="Z15">
        <v>81</v>
      </c>
      <c r="AA15">
        <v>82</v>
      </c>
      <c r="AD15" s="202">
        <f t="shared" si="8"/>
        <v>81</v>
      </c>
      <c r="AF15" s="202">
        <f t="shared" si="9"/>
        <v>80.421276595744686</v>
      </c>
      <c r="AG15" s="202">
        <f t="shared" si="10"/>
        <v>81.010638297872333</v>
      </c>
    </row>
    <row r="16" spans="1:33" x14ac:dyDescent="0.25">
      <c r="A16" s="70">
        <f>'[2]DATA SISWA'!A20</f>
        <v>5</v>
      </c>
      <c r="B16" s="199">
        <v>5365</v>
      </c>
      <c r="C16" s="200" t="str">
        <f>'DATA SISWA'!B20</f>
        <v>DINDA FARAS SARI</v>
      </c>
      <c r="D16" s="201">
        <f t="shared" si="1"/>
        <v>77.135964912280699</v>
      </c>
      <c r="E16" s="201">
        <f t="shared" si="2"/>
        <v>80.333333333333329</v>
      </c>
      <c r="F16" s="70" t="s">
        <v>12</v>
      </c>
      <c r="G16" s="70" t="str">
        <f t="shared" si="3"/>
        <v>TUNTAS</v>
      </c>
      <c r="I16" s="202">
        <f t="shared" si="4"/>
        <v>78.734649122807014</v>
      </c>
      <c r="J16" s="202">
        <f t="shared" si="0"/>
        <v>20</v>
      </c>
      <c r="L16" s="202">
        <f>'DATA SISWA'!CQ20</f>
        <v>63.75</v>
      </c>
      <c r="M16">
        <v>40</v>
      </c>
      <c r="N16">
        <v>46</v>
      </c>
      <c r="O16">
        <v>8</v>
      </c>
      <c r="P16">
        <v>42</v>
      </c>
      <c r="Q16" s="202">
        <f t="shared" si="5"/>
        <v>39.950000000000003</v>
      </c>
      <c r="R16" s="202">
        <f t="shared" si="6"/>
        <v>78.40789473684211</v>
      </c>
      <c r="S16">
        <v>88</v>
      </c>
      <c r="T16">
        <v>65</v>
      </c>
      <c r="X16" s="202">
        <f t="shared" si="7"/>
        <v>77.135964912280699</v>
      </c>
      <c r="Y16">
        <v>79</v>
      </c>
      <c r="Z16">
        <v>80</v>
      </c>
      <c r="AA16">
        <v>82</v>
      </c>
      <c r="AD16" s="202">
        <f t="shared" si="8"/>
        <v>80.333333333333329</v>
      </c>
      <c r="AF16" s="202">
        <f t="shared" si="9"/>
        <v>78.693617021276594</v>
      </c>
      <c r="AG16" s="202">
        <f t="shared" si="10"/>
        <v>89.377659574468083</v>
      </c>
    </row>
    <row r="17" spans="1:33" x14ac:dyDescent="0.25">
      <c r="A17" s="70">
        <f>'[2]DATA SISWA'!A21</f>
        <v>6</v>
      </c>
      <c r="B17" s="203">
        <v>5374</v>
      </c>
      <c r="C17" s="200" t="str">
        <f>'DATA SISWA'!B21</f>
        <v>ELIS IRAWAN</v>
      </c>
      <c r="D17" s="201">
        <f t="shared" si="1"/>
        <v>76.307017543859658</v>
      </c>
      <c r="E17" s="201">
        <f t="shared" si="2"/>
        <v>80.333333333333329</v>
      </c>
      <c r="F17" s="70" t="s">
        <v>12</v>
      </c>
      <c r="G17" s="70" t="str">
        <f t="shared" si="3"/>
        <v>TUNTAS</v>
      </c>
      <c r="I17" s="202">
        <f t="shared" si="4"/>
        <v>78.320175438596493</v>
      </c>
      <c r="J17" s="202">
        <f t="shared" si="0"/>
        <v>22</v>
      </c>
      <c r="L17" s="202">
        <f>'DATA SISWA'!CQ21</f>
        <v>42.5</v>
      </c>
      <c r="M17">
        <v>50</v>
      </c>
      <c r="N17">
        <v>46</v>
      </c>
      <c r="O17">
        <v>8</v>
      </c>
      <c r="P17">
        <v>25</v>
      </c>
      <c r="Q17" s="202">
        <f t="shared" si="5"/>
        <v>34.299999999999997</v>
      </c>
      <c r="R17" s="202">
        <f t="shared" si="6"/>
        <v>76.921052631578945</v>
      </c>
      <c r="S17">
        <v>74</v>
      </c>
      <c r="T17">
        <v>78</v>
      </c>
      <c r="X17" s="202">
        <f t="shared" si="7"/>
        <v>76.307017543859658</v>
      </c>
      <c r="Y17">
        <v>79</v>
      </c>
      <c r="Z17">
        <v>80</v>
      </c>
      <c r="AA17">
        <v>82</v>
      </c>
      <c r="AD17" s="202">
        <f t="shared" si="8"/>
        <v>80.333333333333329</v>
      </c>
      <c r="AF17" s="202">
        <f t="shared" si="9"/>
        <v>77.731914893617017</v>
      </c>
      <c r="AG17" s="202">
        <f t="shared" si="10"/>
        <v>83.5</v>
      </c>
    </row>
    <row r="18" spans="1:33" x14ac:dyDescent="0.25">
      <c r="A18" s="70">
        <f>'[2]DATA SISWA'!A22</f>
        <v>7</v>
      </c>
      <c r="B18" s="199">
        <v>5382</v>
      </c>
      <c r="C18" s="200" t="str">
        <f>'DATA SISWA'!B22</f>
        <v>FIRDAUS AL KHAIFIQI</v>
      </c>
      <c r="D18" s="201">
        <f t="shared" si="1"/>
        <v>77.153508771929822</v>
      </c>
      <c r="E18" s="201">
        <f t="shared" si="2"/>
        <v>81</v>
      </c>
      <c r="F18" s="70" t="s">
        <v>12</v>
      </c>
      <c r="G18" s="70" t="str">
        <f t="shared" si="3"/>
        <v>TUNTAS</v>
      </c>
      <c r="I18" s="202">
        <f t="shared" si="4"/>
        <v>79.076754385964904</v>
      </c>
      <c r="J18" s="202">
        <f t="shared" si="0"/>
        <v>17</v>
      </c>
      <c r="L18" s="202">
        <f>'DATA SISWA'!CQ22</f>
        <v>28.75</v>
      </c>
      <c r="M18">
        <v>30</v>
      </c>
      <c r="N18">
        <v>38</v>
      </c>
      <c r="O18">
        <v>33</v>
      </c>
      <c r="P18">
        <v>33</v>
      </c>
      <c r="Q18" s="202">
        <f t="shared" si="5"/>
        <v>32.549999999999997</v>
      </c>
      <c r="R18" s="202">
        <f t="shared" si="6"/>
        <v>76.46052631578948</v>
      </c>
      <c r="S18">
        <v>92</v>
      </c>
      <c r="T18">
        <v>63</v>
      </c>
      <c r="X18" s="202">
        <f t="shared" si="7"/>
        <v>77.153508771929822</v>
      </c>
      <c r="Y18">
        <v>80</v>
      </c>
      <c r="Z18">
        <v>81</v>
      </c>
      <c r="AA18">
        <v>82</v>
      </c>
      <c r="AD18" s="202">
        <f t="shared" si="8"/>
        <v>81</v>
      </c>
      <c r="AF18" s="202">
        <f t="shared" si="9"/>
        <v>77.434042553191489</v>
      </c>
      <c r="AG18" s="202">
        <f t="shared" si="10"/>
        <v>79.696808510638292</v>
      </c>
    </row>
    <row r="19" spans="1:33" x14ac:dyDescent="0.25">
      <c r="A19" s="70">
        <f>'[2]DATA SISWA'!A23</f>
        <v>8</v>
      </c>
      <c r="B19" s="203">
        <v>5391</v>
      </c>
      <c r="C19" s="200" t="str">
        <f>'DATA SISWA'!B23</f>
        <v>HENDRA MANGUN SAPUTRA</v>
      </c>
      <c r="D19" s="201">
        <f t="shared" si="1"/>
        <v>76.263157894736835</v>
      </c>
      <c r="E19" s="201">
        <f t="shared" si="2"/>
        <v>80.333333333333329</v>
      </c>
      <c r="F19" s="70" t="s">
        <v>12</v>
      </c>
      <c r="G19" s="70" t="str">
        <f t="shared" si="3"/>
        <v>TUNTAS</v>
      </c>
      <c r="I19" s="202">
        <f t="shared" si="4"/>
        <v>78.298245614035082</v>
      </c>
      <c r="J19" s="202">
        <f t="shared" si="0"/>
        <v>23</v>
      </c>
      <c r="L19" s="202">
        <f>'DATA SISWA'!CQ23</f>
        <v>19</v>
      </c>
      <c r="M19">
        <v>25</v>
      </c>
      <c r="N19">
        <v>31</v>
      </c>
      <c r="O19">
        <v>25</v>
      </c>
      <c r="P19">
        <v>50</v>
      </c>
      <c r="Q19" s="202">
        <f t="shared" si="5"/>
        <v>30</v>
      </c>
      <c r="R19" s="202">
        <f t="shared" si="6"/>
        <v>75.78947368421052</v>
      </c>
      <c r="S19">
        <v>88</v>
      </c>
      <c r="T19">
        <v>65</v>
      </c>
      <c r="X19" s="202">
        <f t="shared" si="7"/>
        <v>76.263157894736835</v>
      </c>
      <c r="Y19">
        <v>80</v>
      </c>
      <c r="Z19">
        <v>81</v>
      </c>
      <c r="AA19">
        <v>80</v>
      </c>
      <c r="AD19" s="202">
        <f t="shared" si="8"/>
        <v>80.333333333333329</v>
      </c>
      <c r="AF19" s="202">
        <f t="shared" si="9"/>
        <v>77</v>
      </c>
      <c r="AG19" s="202">
        <f t="shared" si="10"/>
        <v>77</v>
      </c>
    </row>
    <row r="20" spans="1:33" x14ac:dyDescent="0.25">
      <c r="A20" s="70">
        <f>'[2]DATA SISWA'!A24</f>
        <v>9</v>
      </c>
      <c r="B20" s="199">
        <v>5401</v>
      </c>
      <c r="C20" s="200" t="str">
        <f>'DATA SISWA'!B24</f>
        <v>JUSPRI SETIAWAN</v>
      </c>
      <c r="D20" s="201">
        <f t="shared" si="1"/>
        <v>75.495614035087712</v>
      </c>
      <c r="E20" s="201">
        <f t="shared" si="2"/>
        <v>81</v>
      </c>
      <c r="F20" s="70" t="s">
        <v>12</v>
      </c>
      <c r="G20" s="70" t="str">
        <f t="shared" si="3"/>
        <v>TUNTAS</v>
      </c>
      <c r="I20" s="202">
        <f t="shared" si="4"/>
        <v>78.247807017543863</v>
      </c>
      <c r="J20" s="202">
        <f t="shared" si="0"/>
        <v>25</v>
      </c>
      <c r="L20" s="202">
        <f>'DATA SISWA'!CQ24</f>
        <v>37.25</v>
      </c>
      <c r="M20">
        <v>45</v>
      </c>
      <c r="N20">
        <v>15</v>
      </c>
      <c r="O20">
        <v>33</v>
      </c>
      <c r="P20">
        <v>33</v>
      </c>
      <c r="Q20" s="202">
        <f t="shared" si="5"/>
        <v>32.65</v>
      </c>
      <c r="R20" s="202">
        <f t="shared" si="6"/>
        <v>76.48684210526315</v>
      </c>
      <c r="S20">
        <v>72</v>
      </c>
      <c r="T20">
        <v>78</v>
      </c>
      <c r="X20" s="202">
        <f t="shared" si="7"/>
        <v>75.495614035087712</v>
      </c>
      <c r="Y20">
        <v>80</v>
      </c>
      <c r="Z20">
        <v>81</v>
      </c>
      <c r="AA20">
        <v>82</v>
      </c>
      <c r="AD20" s="202">
        <f t="shared" si="8"/>
        <v>81</v>
      </c>
      <c r="AF20" s="202">
        <f t="shared" si="9"/>
        <v>77.45106382978723</v>
      </c>
      <c r="AG20" s="202">
        <f t="shared" si="10"/>
        <v>82.047872340425528</v>
      </c>
    </row>
    <row r="21" spans="1:33" x14ac:dyDescent="0.25">
      <c r="A21" s="70">
        <f>'[2]DATA SISWA'!A25</f>
        <v>10</v>
      </c>
      <c r="B21" s="203">
        <v>5402</v>
      </c>
      <c r="C21" s="200" t="str">
        <f>'DATA SISWA'!B25</f>
        <v>M. ARBANI</v>
      </c>
      <c r="D21" s="201">
        <f t="shared" si="1"/>
        <v>80.35526315789474</v>
      </c>
      <c r="E21" s="201">
        <f t="shared" si="2"/>
        <v>81</v>
      </c>
      <c r="F21" s="70" t="s">
        <v>12</v>
      </c>
      <c r="G21" s="70" t="str">
        <f t="shared" si="3"/>
        <v>TUNTAS</v>
      </c>
      <c r="I21" s="202">
        <f t="shared" si="4"/>
        <v>80.67763157894737</v>
      </c>
      <c r="J21" s="202">
        <f t="shared" si="0"/>
        <v>8</v>
      </c>
      <c r="L21" s="202">
        <f>'DATA SISWA'!CQ25</f>
        <v>57.25</v>
      </c>
      <c r="M21">
        <v>60</v>
      </c>
      <c r="N21">
        <v>77</v>
      </c>
      <c r="O21">
        <v>58</v>
      </c>
      <c r="P21">
        <v>17</v>
      </c>
      <c r="Q21" s="202">
        <f t="shared" si="5"/>
        <v>53.85</v>
      </c>
      <c r="R21" s="202">
        <f t="shared" si="6"/>
        <v>82.065789473684205</v>
      </c>
      <c r="S21">
        <v>92</v>
      </c>
      <c r="T21">
        <v>67</v>
      </c>
      <c r="X21" s="202">
        <f t="shared" si="7"/>
        <v>80.35526315789474</v>
      </c>
      <c r="Y21">
        <v>80</v>
      </c>
      <c r="Z21">
        <v>81</v>
      </c>
      <c r="AA21">
        <v>82</v>
      </c>
      <c r="AD21" s="202">
        <f t="shared" si="8"/>
        <v>81</v>
      </c>
      <c r="AF21" s="202">
        <f t="shared" si="9"/>
        <v>81.059574468085103</v>
      </c>
      <c r="AG21" s="202">
        <f t="shared" si="10"/>
        <v>87.579787234042556</v>
      </c>
    </row>
    <row r="22" spans="1:33" x14ac:dyDescent="0.25">
      <c r="A22" s="70">
        <f>'[2]DATA SISWA'!A26</f>
        <v>11</v>
      </c>
      <c r="B22" s="199">
        <v>5417</v>
      </c>
      <c r="C22" s="200" t="str">
        <f>'DATA SISWA'!B26</f>
        <v>M. LUKMANUL HAKIM</v>
      </c>
      <c r="D22" s="201">
        <f t="shared" si="1"/>
        <v>89.258771929824562</v>
      </c>
      <c r="E22" s="201">
        <f t="shared" si="2"/>
        <v>85</v>
      </c>
      <c r="F22" s="70" t="s">
        <v>282</v>
      </c>
      <c r="G22" s="70" t="str">
        <f t="shared" si="3"/>
        <v>TUNTAS</v>
      </c>
      <c r="I22" s="202">
        <f t="shared" si="4"/>
        <v>87.129385964912274</v>
      </c>
      <c r="J22" s="202">
        <f t="shared" si="0"/>
        <v>1</v>
      </c>
      <c r="L22" s="202">
        <f>'DATA SISWA'!CQ26</f>
        <v>43.75</v>
      </c>
      <c r="M22">
        <v>75</v>
      </c>
      <c r="N22">
        <v>92</v>
      </c>
      <c r="O22">
        <v>92</v>
      </c>
      <c r="P22">
        <v>75</v>
      </c>
      <c r="Q22" s="202">
        <f t="shared" si="5"/>
        <v>75.55</v>
      </c>
      <c r="R22" s="202">
        <f t="shared" si="6"/>
        <v>87.776315789473685</v>
      </c>
      <c r="S22">
        <v>92</v>
      </c>
      <c r="T22">
        <v>88</v>
      </c>
      <c r="X22" s="202">
        <f t="shared" si="7"/>
        <v>89.258771929824562</v>
      </c>
      <c r="Y22">
        <v>84</v>
      </c>
      <c r="Z22">
        <v>86</v>
      </c>
      <c r="AA22">
        <v>85</v>
      </c>
      <c r="AD22" s="202">
        <f t="shared" si="8"/>
        <v>85</v>
      </c>
      <c r="AF22" s="202">
        <f t="shared" si="9"/>
        <v>84.753191489361697</v>
      </c>
      <c r="AG22" s="202">
        <f t="shared" si="10"/>
        <v>83.84574468085107</v>
      </c>
    </row>
    <row r="23" spans="1:33" x14ac:dyDescent="0.25">
      <c r="A23" s="70">
        <f>'[2]DATA SISWA'!A27</f>
        <v>12</v>
      </c>
      <c r="B23" s="203">
        <v>5430</v>
      </c>
      <c r="C23" s="200" t="str">
        <f>'DATA SISWA'!B27</f>
        <v>M. REZA APRIANDI</v>
      </c>
      <c r="D23" s="201">
        <f t="shared" si="1"/>
        <v>0</v>
      </c>
      <c r="E23" s="201">
        <f t="shared" si="2"/>
        <v>81</v>
      </c>
      <c r="F23" s="70" t="s">
        <v>12</v>
      </c>
      <c r="G23" s="70" t="str">
        <f t="shared" si="3"/>
        <v>TIDAK TUNTAS</v>
      </c>
      <c r="I23" s="202">
        <f t="shared" si="4"/>
        <v>40.5</v>
      </c>
      <c r="J23" s="202">
        <f t="shared" si="0"/>
        <v>27</v>
      </c>
      <c r="L23" s="202">
        <f>'DATA SISWA'!CQ27</f>
        <v>37.75</v>
      </c>
      <c r="M23">
        <v>0</v>
      </c>
      <c r="N23">
        <v>0</v>
      </c>
      <c r="O23">
        <v>0</v>
      </c>
      <c r="P23">
        <v>0</v>
      </c>
      <c r="Q23" s="202">
        <f t="shared" si="5"/>
        <v>7.55</v>
      </c>
      <c r="R23" s="202">
        <v>0</v>
      </c>
      <c r="S23">
        <v>0</v>
      </c>
      <c r="T23">
        <v>0</v>
      </c>
      <c r="X23" s="202">
        <f t="shared" si="7"/>
        <v>0</v>
      </c>
      <c r="Y23">
        <v>80</v>
      </c>
      <c r="Z23">
        <v>81</v>
      </c>
      <c r="AA23">
        <v>82</v>
      </c>
      <c r="AD23" s="202">
        <f t="shared" si="8"/>
        <v>81</v>
      </c>
      <c r="AF23" s="202">
        <f t="shared" si="9"/>
        <v>73.178723404255322</v>
      </c>
      <c r="AG23" s="202">
        <f t="shared" si="10"/>
        <v>82.186170212765958</v>
      </c>
    </row>
    <row r="24" spans="1:33" x14ac:dyDescent="0.25">
      <c r="A24" s="70">
        <f>'[2]DATA SISWA'!A28</f>
        <v>13</v>
      </c>
      <c r="B24" s="199">
        <v>5449</v>
      </c>
      <c r="C24" s="200" t="str">
        <f>'DATA SISWA'!B28</f>
        <v>M. SAYUTI</v>
      </c>
      <c r="D24" s="201">
        <f t="shared" si="1"/>
        <v>77.635964912280699</v>
      </c>
      <c r="E24" s="201">
        <f t="shared" si="2"/>
        <v>81</v>
      </c>
      <c r="F24" s="70" t="s">
        <v>12</v>
      </c>
      <c r="G24" s="70" t="str">
        <f t="shared" si="3"/>
        <v>TUNTAS</v>
      </c>
      <c r="I24" s="202">
        <f t="shared" si="4"/>
        <v>79.317982456140356</v>
      </c>
      <c r="J24" s="202">
        <f t="shared" si="0"/>
        <v>16</v>
      </c>
      <c r="L24" s="202">
        <f>'DATA SISWA'!CQ28</f>
        <v>37.25</v>
      </c>
      <c r="M24">
        <v>35</v>
      </c>
      <c r="N24">
        <v>62</v>
      </c>
      <c r="O24">
        <v>33</v>
      </c>
      <c r="P24">
        <v>42</v>
      </c>
      <c r="Q24" s="202">
        <f t="shared" si="5"/>
        <v>41.85</v>
      </c>
      <c r="R24" s="202">
        <f t="shared" si="6"/>
        <v>78.90789473684211</v>
      </c>
      <c r="S24">
        <v>92</v>
      </c>
      <c r="T24">
        <v>62</v>
      </c>
      <c r="X24" s="202">
        <f t="shared" si="7"/>
        <v>77.635964912280699</v>
      </c>
      <c r="Y24">
        <v>80</v>
      </c>
      <c r="Z24">
        <v>81</v>
      </c>
      <c r="AA24">
        <v>82</v>
      </c>
      <c r="AD24" s="202">
        <f t="shared" si="8"/>
        <v>81</v>
      </c>
      <c r="AF24" s="202">
        <f t="shared" si="9"/>
        <v>79.017021276595742</v>
      </c>
      <c r="AG24" s="202">
        <f t="shared" si="10"/>
        <v>82.047872340425528</v>
      </c>
    </row>
    <row r="25" spans="1:33" x14ac:dyDescent="0.25">
      <c r="A25" s="70">
        <f>'[2]DATA SISWA'!A29</f>
        <v>14</v>
      </c>
      <c r="B25" s="203">
        <v>5454</v>
      </c>
      <c r="C25" s="200" t="str">
        <f>'DATA SISWA'!B29</f>
        <v>RUSNITA DEWI</v>
      </c>
      <c r="D25" s="201">
        <f t="shared" si="1"/>
        <v>76.188596491228068</v>
      </c>
      <c r="E25" s="201">
        <f t="shared" si="2"/>
        <v>81</v>
      </c>
      <c r="F25" s="70" t="s">
        <v>12</v>
      </c>
      <c r="G25" s="70" t="str">
        <f t="shared" si="3"/>
        <v>TUNTAS</v>
      </c>
      <c r="I25" s="202">
        <f t="shared" si="4"/>
        <v>78.594298245614027</v>
      </c>
      <c r="J25" s="202">
        <f t="shared" si="0"/>
        <v>21</v>
      </c>
      <c r="L25" s="202">
        <f>'DATA SISWA'!CQ29</f>
        <v>65.75</v>
      </c>
      <c r="M25">
        <v>20</v>
      </c>
      <c r="N25">
        <v>31</v>
      </c>
      <c r="O25">
        <v>42</v>
      </c>
      <c r="P25">
        <v>25</v>
      </c>
      <c r="Q25" s="202">
        <f t="shared" si="5"/>
        <v>36.75</v>
      </c>
      <c r="R25" s="202">
        <f t="shared" si="6"/>
        <v>77.565789473684205</v>
      </c>
      <c r="S25">
        <v>88</v>
      </c>
      <c r="T25">
        <v>63</v>
      </c>
      <c r="X25" s="202">
        <f t="shared" si="7"/>
        <v>76.188596491228068</v>
      </c>
      <c r="Y25">
        <v>80</v>
      </c>
      <c r="Z25">
        <v>81</v>
      </c>
      <c r="AA25">
        <v>82</v>
      </c>
      <c r="AD25" s="202">
        <f t="shared" si="8"/>
        <v>81</v>
      </c>
      <c r="AF25" s="202">
        <f t="shared" si="9"/>
        <v>78.148936170212764</v>
      </c>
      <c r="AG25" s="202">
        <f t="shared" si="10"/>
        <v>89.930851063829792</v>
      </c>
    </row>
    <row r="26" spans="1:33" x14ac:dyDescent="0.25">
      <c r="A26" s="70">
        <f>'[2]DATA SISWA'!A30</f>
        <v>15</v>
      </c>
      <c r="B26" s="199">
        <v>5459</v>
      </c>
      <c r="C26" s="200" t="str">
        <f>'DATA SISWA'!B30</f>
        <v>MUHAMMAD AIDIL FITRA</v>
      </c>
      <c r="D26" s="201">
        <f t="shared" si="1"/>
        <v>80.942982456140342</v>
      </c>
      <c r="E26" s="201">
        <f t="shared" si="2"/>
        <v>83.666666666666671</v>
      </c>
      <c r="F26" s="70" t="s">
        <v>282</v>
      </c>
      <c r="G26" s="70" t="str">
        <f t="shared" si="3"/>
        <v>TUNTAS</v>
      </c>
      <c r="I26" s="202">
        <f t="shared" si="4"/>
        <v>82.304824561403507</v>
      </c>
      <c r="J26" s="202">
        <f t="shared" si="0"/>
        <v>5</v>
      </c>
      <c r="L26" s="202">
        <f>'DATA SISWA'!CQ30</f>
        <v>43.75</v>
      </c>
      <c r="M26">
        <v>55</v>
      </c>
      <c r="N26">
        <v>77</v>
      </c>
      <c r="O26">
        <v>58</v>
      </c>
      <c r="P26">
        <v>50</v>
      </c>
      <c r="Q26" s="202">
        <f t="shared" si="5"/>
        <v>56.75</v>
      </c>
      <c r="R26" s="202">
        <f t="shared" si="6"/>
        <v>82.828947368421055</v>
      </c>
      <c r="S26">
        <v>92</v>
      </c>
      <c r="T26">
        <v>68</v>
      </c>
      <c r="X26" s="202">
        <f t="shared" si="7"/>
        <v>80.942982456140342</v>
      </c>
      <c r="Y26">
        <v>83</v>
      </c>
      <c r="Z26">
        <v>84</v>
      </c>
      <c r="AA26">
        <v>84</v>
      </c>
      <c r="AD26" s="202">
        <f t="shared" si="8"/>
        <v>83.666666666666671</v>
      </c>
      <c r="AF26" s="202">
        <f t="shared" si="9"/>
        <v>81.553191489361708</v>
      </c>
      <c r="AG26" s="202">
        <f t="shared" si="10"/>
        <v>83.84574468085107</v>
      </c>
    </row>
    <row r="27" spans="1:33" x14ac:dyDescent="0.25">
      <c r="A27" s="70">
        <f>'[2]DATA SISWA'!A31</f>
        <v>16</v>
      </c>
      <c r="B27" s="203">
        <v>5464</v>
      </c>
      <c r="C27" s="200" t="str">
        <f>'DATA SISWA'!B31</f>
        <v>MUHAMMAD FADIL AKBAR</v>
      </c>
      <c r="D27" s="201">
        <f t="shared" si="1"/>
        <v>80.846491228070178</v>
      </c>
      <c r="E27" s="201">
        <f t="shared" si="2"/>
        <v>81</v>
      </c>
      <c r="F27" s="70" t="s">
        <v>12</v>
      </c>
      <c r="G27" s="70" t="str">
        <f t="shared" si="3"/>
        <v>TUNTAS</v>
      </c>
      <c r="I27" s="202">
        <f t="shared" si="4"/>
        <v>80.923245614035096</v>
      </c>
      <c r="J27" s="202">
        <f t="shared" si="0"/>
        <v>7</v>
      </c>
      <c r="L27" s="202">
        <f>'DATA SISWA'!CQ31</f>
        <v>55.25</v>
      </c>
      <c r="M27">
        <v>40</v>
      </c>
      <c r="N27">
        <v>77</v>
      </c>
      <c r="O27">
        <v>58</v>
      </c>
      <c r="P27">
        <v>67</v>
      </c>
      <c r="Q27" s="202">
        <f t="shared" si="5"/>
        <v>59.45</v>
      </c>
      <c r="R27" s="202">
        <f t="shared" si="6"/>
        <v>83.53947368421052</v>
      </c>
      <c r="S27">
        <v>89</v>
      </c>
      <c r="T27">
        <v>70</v>
      </c>
      <c r="X27" s="202">
        <f t="shared" si="7"/>
        <v>80.846491228070178</v>
      </c>
      <c r="Y27">
        <v>80</v>
      </c>
      <c r="Z27">
        <v>81</v>
      </c>
      <c r="AA27">
        <v>82</v>
      </c>
      <c r="AD27" s="202">
        <f t="shared" si="8"/>
        <v>81</v>
      </c>
      <c r="AF27" s="202">
        <f t="shared" si="9"/>
        <v>82.012765957446803</v>
      </c>
      <c r="AG27" s="202">
        <f t="shared" si="10"/>
        <v>87.026595744680847</v>
      </c>
    </row>
    <row r="28" spans="1:33" x14ac:dyDescent="0.25">
      <c r="A28" s="70">
        <f>'[2]DATA SISWA'!A32</f>
        <v>17</v>
      </c>
      <c r="B28" s="199">
        <v>5475</v>
      </c>
      <c r="C28" s="200" t="str">
        <f>'DATA SISWA'!B32</f>
        <v>MUHAMMAD ZULKIFLI</v>
      </c>
      <c r="D28" s="201">
        <f t="shared" si="1"/>
        <v>78.065789473684205</v>
      </c>
      <c r="E28" s="201">
        <f t="shared" si="2"/>
        <v>81</v>
      </c>
      <c r="F28" s="70" t="s">
        <v>12</v>
      </c>
      <c r="G28" s="70" t="str">
        <f t="shared" si="3"/>
        <v>TUNTAS</v>
      </c>
      <c r="I28" s="202">
        <f t="shared" si="4"/>
        <v>79.53289473684211</v>
      </c>
      <c r="J28" s="202">
        <f t="shared" si="0"/>
        <v>15</v>
      </c>
      <c r="L28" s="202">
        <f>'DATA SISWA'!CQ32</f>
        <v>43.75</v>
      </c>
      <c r="M28">
        <v>35</v>
      </c>
      <c r="N28">
        <v>23</v>
      </c>
      <c r="O28">
        <v>50</v>
      </c>
      <c r="P28">
        <v>25</v>
      </c>
      <c r="Q28" s="202">
        <f t="shared" si="5"/>
        <v>35.35</v>
      </c>
      <c r="R28" s="202">
        <f t="shared" si="6"/>
        <v>77.19736842105263</v>
      </c>
      <c r="S28">
        <v>92</v>
      </c>
      <c r="T28">
        <v>65</v>
      </c>
      <c r="X28" s="202">
        <f t="shared" si="7"/>
        <v>78.065789473684205</v>
      </c>
      <c r="Y28">
        <v>80</v>
      </c>
      <c r="Z28">
        <v>81</v>
      </c>
      <c r="AA28">
        <v>82</v>
      </c>
      <c r="AD28" s="202">
        <f t="shared" si="8"/>
        <v>81</v>
      </c>
      <c r="AF28" s="202">
        <f t="shared" si="9"/>
        <v>77.910638297872339</v>
      </c>
      <c r="AG28" s="202">
        <f t="shared" si="10"/>
        <v>83.84574468085107</v>
      </c>
    </row>
    <row r="29" spans="1:33" x14ac:dyDescent="0.25">
      <c r="A29" s="70">
        <f>'[2]DATA SISWA'!A33</f>
        <v>18</v>
      </c>
      <c r="B29" s="203">
        <v>5490</v>
      </c>
      <c r="C29" s="200" t="str">
        <f>'DATA SISWA'!B33</f>
        <v>NADIA NOVITASARI</v>
      </c>
      <c r="D29" s="201">
        <f t="shared" si="1"/>
        <v>79.89473684210526</v>
      </c>
      <c r="E29" s="201">
        <f t="shared" si="2"/>
        <v>81</v>
      </c>
      <c r="F29" s="70" t="s">
        <v>282</v>
      </c>
      <c r="G29" s="70" t="str">
        <f t="shared" si="3"/>
        <v>TUNTAS</v>
      </c>
      <c r="I29" s="202">
        <f t="shared" si="4"/>
        <v>80.44736842105263</v>
      </c>
      <c r="J29" s="202">
        <f t="shared" si="0"/>
        <v>11</v>
      </c>
      <c r="L29" s="202">
        <f>'DATA SISWA'!CQ33</f>
        <v>57</v>
      </c>
      <c r="M29">
        <v>30</v>
      </c>
      <c r="N29">
        <v>54</v>
      </c>
      <c r="O29">
        <v>50</v>
      </c>
      <c r="P29">
        <v>33</v>
      </c>
      <c r="Q29" s="202">
        <f t="shared" si="5"/>
        <v>44.8</v>
      </c>
      <c r="R29" s="202">
        <f t="shared" si="6"/>
        <v>79.684210526315795</v>
      </c>
      <c r="S29">
        <v>88</v>
      </c>
      <c r="T29">
        <v>72</v>
      </c>
      <c r="X29" s="202">
        <f t="shared" si="7"/>
        <v>79.89473684210526</v>
      </c>
      <c r="Y29">
        <v>80</v>
      </c>
      <c r="Z29">
        <v>81</v>
      </c>
      <c r="AA29">
        <v>82</v>
      </c>
      <c r="AD29" s="202">
        <f t="shared" si="8"/>
        <v>81</v>
      </c>
      <c r="AF29" s="202">
        <f t="shared" si="9"/>
        <v>79.519148936170211</v>
      </c>
      <c r="AG29" s="202">
        <f t="shared" si="10"/>
        <v>87.510638297872333</v>
      </c>
    </row>
    <row r="30" spans="1:33" x14ac:dyDescent="0.25">
      <c r="A30" s="70">
        <f>'[2]DATA SISWA'!A34</f>
        <v>19</v>
      </c>
      <c r="B30" s="199">
        <v>5491</v>
      </c>
      <c r="C30" s="200" t="str">
        <f>'DATA SISWA'!B34</f>
        <v>NUR HAMIDAH</v>
      </c>
      <c r="D30" s="201">
        <f t="shared" si="1"/>
        <v>78.684210526315795</v>
      </c>
      <c r="E30" s="201">
        <f t="shared" si="2"/>
        <v>81</v>
      </c>
      <c r="F30" s="70" t="s">
        <v>12</v>
      </c>
      <c r="G30" s="70" t="str">
        <f t="shared" si="3"/>
        <v>TUNTAS</v>
      </c>
      <c r="I30" s="202">
        <f t="shared" si="4"/>
        <v>79.84210526315789</v>
      </c>
      <c r="J30" s="202">
        <f t="shared" si="0"/>
        <v>13</v>
      </c>
      <c r="L30" s="202">
        <f>'DATA SISWA'!CQ34</f>
        <v>50</v>
      </c>
      <c r="M30">
        <v>45</v>
      </c>
      <c r="N30">
        <v>23</v>
      </c>
      <c r="O30">
        <v>42</v>
      </c>
      <c r="P30">
        <v>33</v>
      </c>
      <c r="Q30" s="202">
        <f t="shared" si="5"/>
        <v>38.6</v>
      </c>
      <c r="R30" s="202">
        <f t="shared" si="6"/>
        <v>78.05263157894737</v>
      </c>
      <c r="S30">
        <v>88</v>
      </c>
      <c r="T30">
        <v>70</v>
      </c>
      <c r="X30" s="202">
        <f t="shared" si="7"/>
        <v>78.684210526315795</v>
      </c>
      <c r="Y30">
        <v>80</v>
      </c>
      <c r="Z30">
        <v>81</v>
      </c>
      <c r="AA30">
        <v>82</v>
      </c>
      <c r="AD30" s="202">
        <f t="shared" si="8"/>
        <v>81</v>
      </c>
      <c r="AF30" s="202">
        <f t="shared" si="9"/>
        <v>78.463829787234047</v>
      </c>
      <c r="AG30" s="202">
        <f t="shared" si="10"/>
        <v>85.574468085106389</v>
      </c>
    </row>
    <row r="31" spans="1:33" x14ac:dyDescent="0.25">
      <c r="A31" s="70">
        <f>'[2]DATA SISWA'!A35</f>
        <v>20</v>
      </c>
      <c r="B31" s="203">
        <v>5504</v>
      </c>
      <c r="C31" s="200" t="str">
        <f>'DATA SISWA'!B35</f>
        <v>NURJANNAH</v>
      </c>
      <c r="D31" s="201">
        <f t="shared" si="1"/>
        <v>88.486842105263165</v>
      </c>
      <c r="E31" s="201">
        <f t="shared" si="2"/>
        <v>84.333333333333329</v>
      </c>
      <c r="F31" s="70" t="s">
        <v>282</v>
      </c>
      <c r="G31" s="70" t="str">
        <f t="shared" si="3"/>
        <v>TUNTAS</v>
      </c>
      <c r="I31" s="202">
        <f t="shared" si="4"/>
        <v>86.410087719298247</v>
      </c>
      <c r="J31" s="202">
        <f t="shared" si="0"/>
        <v>2</v>
      </c>
      <c r="L31" s="202">
        <f>'DATA SISWA'!CQ35</f>
        <v>43.75</v>
      </c>
      <c r="M31">
        <v>70</v>
      </c>
      <c r="N31">
        <v>100</v>
      </c>
      <c r="O31">
        <v>75</v>
      </c>
      <c r="P31">
        <v>83</v>
      </c>
      <c r="Q31" s="202">
        <f t="shared" si="5"/>
        <v>74.349999999999994</v>
      </c>
      <c r="R31" s="202">
        <f t="shared" si="6"/>
        <v>87.46052631578948</v>
      </c>
      <c r="S31">
        <v>88</v>
      </c>
      <c r="T31">
        <v>90</v>
      </c>
      <c r="X31" s="202">
        <f t="shared" si="7"/>
        <v>88.486842105263165</v>
      </c>
      <c r="Y31">
        <v>85</v>
      </c>
      <c r="Z31">
        <v>84</v>
      </c>
      <c r="AA31">
        <v>84</v>
      </c>
      <c r="AD31" s="202">
        <f t="shared" si="8"/>
        <v>84.333333333333329</v>
      </c>
      <c r="AF31" s="202">
        <f t="shared" si="9"/>
        <v>84.54893617021277</v>
      </c>
      <c r="AG31" s="202">
        <f t="shared" si="10"/>
        <v>83.84574468085107</v>
      </c>
    </row>
    <row r="32" spans="1:33" x14ac:dyDescent="0.25">
      <c r="A32" s="70">
        <f>'[2]DATA SISWA'!A36</f>
        <v>21</v>
      </c>
      <c r="B32" s="199">
        <v>5506</v>
      </c>
      <c r="C32" s="200" t="str">
        <f>'DATA SISWA'!B36</f>
        <v>R.M PAISAL ALADI</v>
      </c>
      <c r="D32" s="201">
        <f t="shared" si="1"/>
        <v>82.938596491228068</v>
      </c>
      <c r="E32" s="201">
        <f t="shared" si="2"/>
        <v>83.666666666666671</v>
      </c>
      <c r="F32" s="70" t="s">
        <v>282</v>
      </c>
      <c r="G32" s="70" t="str">
        <f t="shared" si="3"/>
        <v>TUNTAS</v>
      </c>
      <c r="I32" s="202">
        <f t="shared" si="4"/>
        <v>83.30263157894737</v>
      </c>
      <c r="J32" s="202">
        <f t="shared" si="0"/>
        <v>4</v>
      </c>
      <c r="L32" s="202">
        <f>'DATA SISWA'!CQ36</f>
        <v>29.5</v>
      </c>
      <c r="M32">
        <v>75</v>
      </c>
      <c r="N32">
        <v>92</v>
      </c>
      <c r="O32">
        <v>58</v>
      </c>
      <c r="P32">
        <v>67</v>
      </c>
      <c r="Q32" s="202">
        <f t="shared" si="5"/>
        <v>64.3</v>
      </c>
      <c r="R32" s="202">
        <f t="shared" si="6"/>
        <v>84.815789473684205</v>
      </c>
      <c r="S32">
        <v>84</v>
      </c>
      <c r="T32">
        <v>80</v>
      </c>
      <c r="X32" s="202">
        <f t="shared" si="7"/>
        <v>82.938596491228068</v>
      </c>
      <c r="Y32">
        <v>83</v>
      </c>
      <c r="Z32">
        <v>85</v>
      </c>
      <c r="AA32">
        <v>83</v>
      </c>
      <c r="AD32" s="202">
        <f t="shared" si="8"/>
        <v>83.666666666666671</v>
      </c>
      <c r="AF32" s="202">
        <f t="shared" si="9"/>
        <v>82.838297872340419</v>
      </c>
      <c r="AG32" s="202">
        <f t="shared" si="10"/>
        <v>79.90425531914893</v>
      </c>
    </row>
    <row r="33" spans="1:33" x14ac:dyDescent="0.25">
      <c r="A33" s="70">
        <f>'[2]DATA SISWA'!A37</f>
        <v>22</v>
      </c>
      <c r="B33" s="203">
        <v>5804</v>
      </c>
      <c r="C33" s="200" t="str">
        <f>'DATA SISWA'!B37</f>
        <v>RANDA</v>
      </c>
      <c r="D33" s="201">
        <f t="shared" si="1"/>
        <v>56.798245614035089</v>
      </c>
      <c r="E33" s="201">
        <f t="shared" si="2"/>
        <v>81</v>
      </c>
      <c r="F33" s="70" t="s">
        <v>12</v>
      </c>
      <c r="G33" s="70" t="str">
        <f t="shared" si="3"/>
        <v>TIDAK TUNTAS</v>
      </c>
      <c r="I33" s="202">
        <f t="shared" si="4"/>
        <v>68.899122807017548</v>
      </c>
      <c r="J33" s="202">
        <f t="shared" si="0"/>
        <v>26</v>
      </c>
      <c r="L33" s="202">
        <f>'DATA SISWA'!CQ37</f>
        <v>59.5</v>
      </c>
      <c r="M33">
        <v>55</v>
      </c>
      <c r="N33">
        <v>85</v>
      </c>
      <c r="O33">
        <v>0</v>
      </c>
      <c r="P33">
        <v>0</v>
      </c>
      <c r="Q33" s="202">
        <f t="shared" si="5"/>
        <v>39.9</v>
      </c>
      <c r="R33" s="202">
        <f t="shared" si="6"/>
        <v>78.39473684210526</v>
      </c>
      <c r="S33">
        <v>92</v>
      </c>
      <c r="T33">
        <v>0</v>
      </c>
      <c r="X33" s="202">
        <f t="shared" si="7"/>
        <v>56.798245614035089</v>
      </c>
      <c r="Y33">
        <v>80</v>
      </c>
      <c r="Z33">
        <v>81</v>
      </c>
      <c r="AA33">
        <v>82</v>
      </c>
      <c r="AD33" s="202">
        <f t="shared" si="8"/>
        <v>81</v>
      </c>
      <c r="AF33" s="202">
        <f t="shared" si="9"/>
        <v>78.685106382978717</v>
      </c>
      <c r="AG33" s="202">
        <f t="shared" si="10"/>
        <v>88.202127659574472</v>
      </c>
    </row>
    <row r="34" spans="1:33" x14ac:dyDescent="0.25">
      <c r="A34" s="70">
        <f>'[2]DATA SISWA'!A38</f>
        <v>23</v>
      </c>
      <c r="B34" s="204">
        <v>5512</v>
      </c>
      <c r="C34" s="200" t="str">
        <f>'DATA SISWA'!B38</f>
        <v>ROBI KURNIAWAN</v>
      </c>
      <c r="D34" s="201">
        <f t="shared" si="1"/>
        <v>76.241228070175438</v>
      </c>
      <c r="E34" s="201">
        <f t="shared" si="2"/>
        <v>80.333333333333329</v>
      </c>
      <c r="F34" s="70" t="s">
        <v>12</v>
      </c>
      <c r="G34" s="70" t="str">
        <f t="shared" si="3"/>
        <v>TUNTAS</v>
      </c>
      <c r="I34" s="202">
        <f t="shared" si="4"/>
        <v>78.287280701754383</v>
      </c>
      <c r="J34" s="202">
        <f t="shared" si="0"/>
        <v>24</v>
      </c>
      <c r="L34" s="202">
        <f>'DATA SISWA'!CQ38</f>
        <v>36.75</v>
      </c>
      <c r="M34">
        <v>25</v>
      </c>
      <c r="N34">
        <v>39</v>
      </c>
      <c r="O34">
        <v>50</v>
      </c>
      <c r="P34">
        <v>17</v>
      </c>
      <c r="Q34" s="202">
        <f t="shared" si="5"/>
        <v>33.549999999999997</v>
      </c>
      <c r="R34" s="202">
        <f t="shared" si="6"/>
        <v>76.723684210526315</v>
      </c>
      <c r="S34">
        <v>92</v>
      </c>
      <c r="T34">
        <v>60</v>
      </c>
      <c r="X34" s="202">
        <f t="shared" si="7"/>
        <v>76.241228070175438</v>
      </c>
      <c r="Y34">
        <v>78</v>
      </c>
      <c r="Z34">
        <v>81</v>
      </c>
      <c r="AA34">
        <v>82</v>
      </c>
      <c r="AD34" s="202">
        <f t="shared" si="8"/>
        <v>80.333333333333329</v>
      </c>
      <c r="AF34" s="202">
        <f t="shared" si="9"/>
        <v>77.604255319148933</v>
      </c>
      <c r="AG34" s="202">
        <f t="shared" si="10"/>
        <v>81.909574468085111</v>
      </c>
    </row>
    <row r="35" spans="1:33" x14ac:dyDescent="0.25">
      <c r="A35" s="70">
        <f>'[2]DATA SISWA'!A39</f>
        <v>24</v>
      </c>
      <c r="B35" s="205">
        <v>5516</v>
      </c>
      <c r="C35" s="200" t="str">
        <f>'DATA SISWA'!B39</f>
        <v>SAHRUL GUNAWAN</v>
      </c>
      <c r="D35" s="201">
        <f t="shared" si="1"/>
        <v>76.741228070175438</v>
      </c>
      <c r="E35" s="201">
        <f t="shared" si="2"/>
        <v>81</v>
      </c>
      <c r="F35" s="70" t="s">
        <v>12</v>
      </c>
      <c r="G35" s="70" t="str">
        <f t="shared" si="3"/>
        <v>TUNTAS</v>
      </c>
      <c r="I35" s="202">
        <f t="shared" si="4"/>
        <v>78.870614035087726</v>
      </c>
      <c r="J35" s="202">
        <f t="shared" si="0"/>
        <v>19</v>
      </c>
      <c r="L35" s="202">
        <f>'DATA SISWA'!CQ39</f>
        <v>22.25</v>
      </c>
      <c r="M35">
        <v>40</v>
      </c>
      <c r="N35">
        <v>31</v>
      </c>
      <c r="O35">
        <v>42</v>
      </c>
      <c r="P35">
        <v>42</v>
      </c>
      <c r="Q35" s="202">
        <f t="shared" si="5"/>
        <v>35.450000000000003</v>
      </c>
      <c r="R35" s="202">
        <f t="shared" si="6"/>
        <v>77.223684210526315</v>
      </c>
      <c r="S35">
        <v>88</v>
      </c>
      <c r="T35">
        <v>65</v>
      </c>
      <c r="X35" s="202">
        <f t="shared" si="7"/>
        <v>76.741228070175438</v>
      </c>
      <c r="Y35">
        <v>80</v>
      </c>
      <c r="Z35">
        <v>81</v>
      </c>
      <c r="AA35">
        <v>82</v>
      </c>
      <c r="AD35" s="202">
        <f t="shared" si="8"/>
        <v>81</v>
      </c>
      <c r="AF35" s="202">
        <f t="shared" si="9"/>
        <v>77.92765957446808</v>
      </c>
      <c r="AG35" s="202">
        <f t="shared" si="10"/>
        <v>77.898936170212764</v>
      </c>
    </row>
    <row r="36" spans="1:33" x14ac:dyDescent="0.25">
      <c r="A36" s="70">
        <f>'[2]DATA SISWA'!A40</f>
        <v>25</v>
      </c>
      <c r="B36" s="116">
        <v>5519</v>
      </c>
      <c r="C36" s="200" t="str">
        <f>'DATA SISWA'!B40</f>
        <v>SITI NURZAKIAH</v>
      </c>
      <c r="D36" s="201">
        <f t="shared" si="1"/>
        <v>80.385964912280699</v>
      </c>
      <c r="E36" s="201">
        <f t="shared" si="2"/>
        <v>82.333333333333329</v>
      </c>
      <c r="F36" s="70" t="s">
        <v>12</v>
      </c>
      <c r="G36" s="70" t="str">
        <f t="shared" si="3"/>
        <v>TUNTAS</v>
      </c>
      <c r="I36" s="202">
        <f t="shared" si="4"/>
        <v>81.359649122807014</v>
      </c>
      <c r="J36" s="202">
        <f t="shared" si="0"/>
        <v>6</v>
      </c>
      <c r="L36" s="202">
        <f>'DATA SISWA'!CQ40</f>
        <v>33</v>
      </c>
      <c r="M36">
        <v>55</v>
      </c>
      <c r="N36">
        <v>77</v>
      </c>
      <c r="O36">
        <v>42</v>
      </c>
      <c r="P36">
        <v>83</v>
      </c>
      <c r="Q36" s="202">
        <f t="shared" si="5"/>
        <v>58</v>
      </c>
      <c r="R36" s="202">
        <f t="shared" si="6"/>
        <v>83.15789473684211</v>
      </c>
      <c r="S36">
        <v>88</v>
      </c>
      <c r="T36">
        <v>70</v>
      </c>
      <c r="X36" s="202">
        <f t="shared" si="7"/>
        <v>80.385964912280699</v>
      </c>
      <c r="Y36">
        <v>80</v>
      </c>
      <c r="Z36">
        <v>83</v>
      </c>
      <c r="AA36">
        <v>84</v>
      </c>
      <c r="AD36" s="202">
        <f t="shared" si="8"/>
        <v>82.333333333333329</v>
      </c>
      <c r="AF36" s="202">
        <f t="shared" si="9"/>
        <v>81.765957446808514</v>
      </c>
      <c r="AG36" s="202">
        <f t="shared" si="10"/>
        <v>80.872340425531917</v>
      </c>
    </row>
    <row r="37" spans="1:33" x14ac:dyDescent="0.25">
      <c r="A37" s="70">
        <f>'[2]DATA SISWA'!A41</f>
        <v>26</v>
      </c>
      <c r="B37" s="203">
        <v>5522</v>
      </c>
      <c r="C37" s="200" t="str">
        <f>'DATA SISWA'!B41</f>
        <v>WAHYU KURNIAWAN</v>
      </c>
      <c r="D37" s="201">
        <f t="shared" si="1"/>
        <v>80.061403508771932</v>
      </c>
      <c r="E37" s="201">
        <f t="shared" si="2"/>
        <v>81</v>
      </c>
      <c r="F37" s="70" t="s">
        <v>12</v>
      </c>
      <c r="G37" s="70" t="str">
        <f t="shared" si="3"/>
        <v>TUNTAS</v>
      </c>
      <c r="I37" s="202">
        <f t="shared" si="4"/>
        <v>80.530701754385973</v>
      </c>
      <c r="J37" s="202">
        <f t="shared" si="0"/>
        <v>9</v>
      </c>
      <c r="L37" s="202">
        <f>'DATA SISWA'!CQ41</f>
        <v>54.5</v>
      </c>
      <c r="M37">
        <v>30</v>
      </c>
      <c r="N37">
        <v>46</v>
      </c>
      <c r="O37">
        <v>58</v>
      </c>
      <c r="P37">
        <v>83</v>
      </c>
      <c r="Q37" s="202">
        <f t="shared" si="5"/>
        <v>54.3</v>
      </c>
      <c r="R37" s="202">
        <f t="shared" si="6"/>
        <v>82.184210526315795</v>
      </c>
      <c r="S37">
        <v>88</v>
      </c>
      <c r="T37">
        <v>70</v>
      </c>
      <c r="X37" s="202">
        <f t="shared" si="7"/>
        <v>80.061403508771932</v>
      </c>
      <c r="Y37">
        <v>80</v>
      </c>
      <c r="Z37">
        <v>81</v>
      </c>
      <c r="AA37">
        <v>82</v>
      </c>
      <c r="AD37" s="202">
        <f t="shared" si="8"/>
        <v>81</v>
      </c>
      <c r="AF37" s="202">
        <f t="shared" si="9"/>
        <v>81.136170212765961</v>
      </c>
      <c r="AG37" s="202">
        <f t="shared" si="10"/>
        <v>86.819148936170208</v>
      </c>
    </row>
    <row r="38" spans="1:33" x14ac:dyDescent="0.25">
      <c r="A38" s="70">
        <f>'[2]DATA SISWA'!A42</f>
        <v>27</v>
      </c>
      <c r="B38" s="199">
        <v>5544</v>
      </c>
      <c r="C38" s="200" t="str">
        <f>'DATA SISWA'!B42</f>
        <v>PARIZ PADILAH TANJUNG</v>
      </c>
      <c r="D38" s="201">
        <f>X38</f>
        <v>78.991228070175438</v>
      </c>
      <c r="E38" s="201">
        <f t="shared" si="2"/>
        <v>81</v>
      </c>
      <c r="F38" s="70" t="s">
        <v>12</v>
      </c>
      <c r="G38" s="70" t="str">
        <f t="shared" si="3"/>
        <v>TUNTAS</v>
      </c>
      <c r="I38" s="202">
        <f t="shared" si="4"/>
        <v>79.995614035087726</v>
      </c>
      <c r="J38" s="202">
        <f t="shared" si="0"/>
        <v>12</v>
      </c>
      <c r="L38" s="202">
        <f>'DATA SISWA'!CQ42</f>
        <v>38.5</v>
      </c>
      <c r="M38">
        <v>30</v>
      </c>
      <c r="N38">
        <v>39</v>
      </c>
      <c r="O38">
        <v>83</v>
      </c>
      <c r="P38">
        <v>58</v>
      </c>
      <c r="Q38" s="202">
        <f t="shared" si="5"/>
        <v>49.7</v>
      </c>
      <c r="R38" s="202">
        <f t="shared" si="6"/>
        <v>80.973684210526315</v>
      </c>
      <c r="S38">
        <v>88</v>
      </c>
      <c r="T38">
        <v>68</v>
      </c>
      <c r="X38" s="202">
        <f t="shared" si="7"/>
        <v>78.991228070175438</v>
      </c>
      <c r="Y38">
        <v>80</v>
      </c>
      <c r="Z38">
        <v>81</v>
      </c>
      <c r="AA38">
        <v>82</v>
      </c>
      <c r="AD38" s="202">
        <f t="shared" si="8"/>
        <v>81</v>
      </c>
      <c r="AF38" s="202">
        <f t="shared" si="9"/>
        <v>80.353191489361706</v>
      </c>
      <c r="AG38" s="202">
        <f t="shared" si="10"/>
        <v>82.393617021276597</v>
      </c>
    </row>
    <row r="40" spans="1:33" ht="15.75" x14ac:dyDescent="0.25">
      <c r="A40" s="359" t="s">
        <v>313</v>
      </c>
      <c r="B40" s="359"/>
      <c r="C40" s="359"/>
      <c r="D40" s="359"/>
      <c r="E40" s="359"/>
      <c r="F40" s="359"/>
      <c r="G40" s="359"/>
    </row>
    <row r="42" spans="1:33" x14ac:dyDescent="0.25">
      <c r="A42" s="360" t="s">
        <v>98</v>
      </c>
      <c r="B42" s="361" t="s">
        <v>289</v>
      </c>
      <c r="C42" s="361" t="s">
        <v>290</v>
      </c>
      <c r="D42" s="361" t="s">
        <v>291</v>
      </c>
      <c r="E42" s="361"/>
      <c r="F42" s="361"/>
      <c r="G42" s="362" t="s">
        <v>314</v>
      </c>
    </row>
    <row r="43" spans="1:33" x14ac:dyDescent="0.25">
      <c r="A43" s="360"/>
      <c r="B43" s="361"/>
      <c r="C43" s="361"/>
      <c r="D43" s="195" t="s">
        <v>293</v>
      </c>
      <c r="E43" s="195" t="s">
        <v>294</v>
      </c>
      <c r="F43" s="195" t="s">
        <v>295</v>
      </c>
      <c r="G43" s="363"/>
    </row>
    <row r="44" spans="1:33" x14ac:dyDescent="0.25">
      <c r="A44" s="198">
        <v>1</v>
      </c>
      <c r="B44" s="198">
        <v>2</v>
      </c>
      <c r="C44" s="198">
        <v>3</v>
      </c>
      <c r="D44" s="198">
        <v>4</v>
      </c>
      <c r="E44" s="198">
        <v>5</v>
      </c>
      <c r="F44" s="198">
        <v>6</v>
      </c>
      <c r="G44" s="198">
        <v>7</v>
      </c>
    </row>
    <row r="45" spans="1:33" x14ac:dyDescent="0.25">
      <c r="A45" s="70">
        <v>1</v>
      </c>
      <c r="B45" s="200">
        <f t="shared" ref="B45:B54" si="11">INDEX($A:$J,MATCH($G45,$J:$J,0),2)</f>
        <v>5417</v>
      </c>
      <c r="C45" s="206" t="str">
        <f t="shared" ref="C45:C54" si="12">INDEX($A:$J,MATCH($G45,$J:$J,0),3)</f>
        <v>M. LUKMANUL HAKIM</v>
      </c>
      <c r="D45" s="201">
        <f t="shared" ref="D45:D54" si="13">INDEX($A:$J,MATCH($G45,$J:$J,0),4)</f>
        <v>89.258771929824562</v>
      </c>
      <c r="E45" s="201">
        <f t="shared" ref="E45:E54" si="14">INDEX($A:$J,MATCH($G45,$J:$J,0),5)</f>
        <v>85</v>
      </c>
      <c r="F45" s="70" t="str">
        <f t="shared" ref="F45:F54" si="15">INDEX($A:$J,MATCH($G45,$J:$J,0),6)</f>
        <v>A</v>
      </c>
      <c r="G45" s="70">
        <f>SMALL($J$12:$J$38,ROWS($G$45:G45))</f>
        <v>1</v>
      </c>
    </row>
    <row r="46" spans="1:33" x14ac:dyDescent="0.25">
      <c r="A46" s="70">
        <v>2</v>
      </c>
      <c r="B46" s="200">
        <f t="shared" si="11"/>
        <v>5504</v>
      </c>
      <c r="C46" s="206" t="str">
        <f t="shared" si="12"/>
        <v>NURJANNAH</v>
      </c>
      <c r="D46" s="201">
        <f t="shared" si="13"/>
        <v>88.486842105263165</v>
      </c>
      <c r="E46" s="201">
        <f t="shared" si="14"/>
        <v>84.333333333333329</v>
      </c>
      <c r="F46" s="70" t="str">
        <f t="shared" si="15"/>
        <v>A</v>
      </c>
      <c r="G46" s="70">
        <f>SMALL($J$12:$J$38,ROWS($G$45:G46))</f>
        <v>2</v>
      </c>
    </row>
    <row r="47" spans="1:33" x14ac:dyDescent="0.25">
      <c r="A47" s="70">
        <v>3</v>
      </c>
      <c r="B47" s="200">
        <f t="shared" si="11"/>
        <v>5354</v>
      </c>
      <c r="C47" s="206" t="str">
        <f t="shared" si="12"/>
        <v>ANDRIAN</v>
      </c>
      <c r="D47" s="201">
        <f t="shared" si="13"/>
        <v>86.149122807017534</v>
      </c>
      <c r="E47" s="201">
        <f t="shared" si="14"/>
        <v>84.333333333333329</v>
      </c>
      <c r="F47" s="70" t="str">
        <f t="shared" si="15"/>
        <v>A</v>
      </c>
      <c r="G47" s="70">
        <f>SMALL($J$12:$J$38,ROWS($G$45:G47))</f>
        <v>3</v>
      </c>
    </row>
    <row r="48" spans="1:33" x14ac:dyDescent="0.25">
      <c r="A48" s="70">
        <v>4</v>
      </c>
      <c r="B48" s="200">
        <f t="shared" si="11"/>
        <v>5506</v>
      </c>
      <c r="C48" s="206" t="str">
        <f t="shared" si="12"/>
        <v>R.M PAISAL ALADI</v>
      </c>
      <c r="D48" s="201">
        <f t="shared" si="13"/>
        <v>82.938596491228068</v>
      </c>
      <c r="E48" s="201">
        <f t="shared" si="14"/>
        <v>83.666666666666671</v>
      </c>
      <c r="F48" s="70" t="str">
        <f t="shared" si="15"/>
        <v>A</v>
      </c>
      <c r="G48" s="70">
        <f>SMALL($J$12:$J$38,ROWS($G$45:G48))</f>
        <v>4</v>
      </c>
    </row>
    <row r="49" spans="1:7" x14ac:dyDescent="0.25">
      <c r="A49" s="70">
        <v>5</v>
      </c>
      <c r="B49" s="200">
        <f t="shared" si="11"/>
        <v>5459</v>
      </c>
      <c r="C49" s="206" t="str">
        <f t="shared" si="12"/>
        <v>MUHAMMAD AIDIL FITRA</v>
      </c>
      <c r="D49" s="201">
        <f t="shared" si="13"/>
        <v>80.942982456140342</v>
      </c>
      <c r="E49" s="201">
        <f t="shared" si="14"/>
        <v>83.666666666666671</v>
      </c>
      <c r="F49" s="70" t="str">
        <f t="shared" si="15"/>
        <v>A</v>
      </c>
      <c r="G49" s="70">
        <f>SMALL($J$12:$J$38,ROWS($G$45:G49))</f>
        <v>5</v>
      </c>
    </row>
    <row r="50" spans="1:7" x14ac:dyDescent="0.25">
      <c r="A50" s="70">
        <v>6</v>
      </c>
      <c r="B50" s="200">
        <f t="shared" si="11"/>
        <v>5519</v>
      </c>
      <c r="C50" s="206" t="str">
        <f t="shared" si="12"/>
        <v>SITI NURZAKIAH</v>
      </c>
      <c r="D50" s="201">
        <f t="shared" si="13"/>
        <v>80.385964912280699</v>
      </c>
      <c r="E50" s="201">
        <f t="shared" si="14"/>
        <v>82.333333333333329</v>
      </c>
      <c r="F50" s="70" t="str">
        <f t="shared" si="15"/>
        <v>B</v>
      </c>
      <c r="G50" s="70">
        <f>SMALL($J$12:$J$38,ROWS($G$45:G50))</f>
        <v>6</v>
      </c>
    </row>
    <row r="51" spans="1:7" x14ac:dyDescent="0.25">
      <c r="A51" s="70">
        <v>7</v>
      </c>
      <c r="B51" s="200">
        <f t="shared" si="11"/>
        <v>5464</v>
      </c>
      <c r="C51" s="206" t="str">
        <f t="shared" si="12"/>
        <v>MUHAMMAD FADIL AKBAR</v>
      </c>
      <c r="D51" s="201">
        <f t="shared" si="13"/>
        <v>80.846491228070178</v>
      </c>
      <c r="E51" s="201">
        <f t="shared" si="14"/>
        <v>81</v>
      </c>
      <c r="F51" s="70" t="str">
        <f t="shared" si="15"/>
        <v>B</v>
      </c>
      <c r="G51" s="70">
        <f>SMALL($J$12:$J$38,ROWS($G$45:G51))</f>
        <v>7</v>
      </c>
    </row>
    <row r="52" spans="1:7" x14ac:dyDescent="0.25">
      <c r="A52" s="70">
        <v>8</v>
      </c>
      <c r="B52" s="200">
        <f t="shared" si="11"/>
        <v>5402</v>
      </c>
      <c r="C52" s="206" t="str">
        <f t="shared" si="12"/>
        <v>M. ARBANI</v>
      </c>
      <c r="D52" s="201">
        <f t="shared" si="13"/>
        <v>80.35526315789474</v>
      </c>
      <c r="E52" s="201">
        <f t="shared" si="14"/>
        <v>81</v>
      </c>
      <c r="F52" s="70" t="str">
        <f t="shared" si="15"/>
        <v>B</v>
      </c>
      <c r="G52" s="70">
        <f>SMALL($J$12:$J$38,ROWS($G$45:G52))</f>
        <v>8</v>
      </c>
    </row>
    <row r="53" spans="1:7" x14ac:dyDescent="0.25">
      <c r="A53" s="70">
        <v>9</v>
      </c>
      <c r="B53" s="200">
        <f t="shared" si="11"/>
        <v>5522</v>
      </c>
      <c r="C53" s="206" t="str">
        <f t="shared" si="12"/>
        <v>WAHYU KURNIAWAN</v>
      </c>
      <c r="D53" s="201">
        <f t="shared" si="13"/>
        <v>80.061403508771932</v>
      </c>
      <c r="E53" s="201">
        <f t="shared" si="14"/>
        <v>81</v>
      </c>
      <c r="F53" s="70" t="str">
        <f t="shared" si="15"/>
        <v>B</v>
      </c>
      <c r="G53" s="70">
        <f>SMALL($J$12:$J$38,ROWS($G$45:G53))</f>
        <v>9</v>
      </c>
    </row>
    <row r="54" spans="1:7" x14ac:dyDescent="0.25">
      <c r="A54" s="70">
        <v>10</v>
      </c>
      <c r="B54" s="200">
        <f t="shared" si="11"/>
        <v>5357</v>
      </c>
      <c r="C54" s="206" t="str">
        <f t="shared" si="12"/>
        <v>DIMAS ADITYA ANANDA</v>
      </c>
      <c r="D54" s="201">
        <f t="shared" si="13"/>
        <v>80.026315789473685</v>
      </c>
      <c r="E54" s="201">
        <f t="shared" si="14"/>
        <v>81</v>
      </c>
      <c r="F54" s="70" t="str">
        <f t="shared" si="15"/>
        <v>B</v>
      </c>
      <c r="G54" s="70">
        <f>SMALL($J$12:$J$38,ROWS($G$45:G54))</f>
        <v>10</v>
      </c>
    </row>
    <row r="55" spans="1:7" x14ac:dyDescent="0.25">
      <c r="A55" s="51"/>
    </row>
    <row r="56" spans="1:7" x14ac:dyDescent="0.25">
      <c r="A56" s="51"/>
    </row>
    <row r="57" spans="1:7" x14ac:dyDescent="0.25">
      <c r="A57" s="24" t="s">
        <v>130</v>
      </c>
      <c r="F57" s="73" t="str">
        <f>'DATA GURU'!C28</f>
        <v>Kuala Tungkal, Maret 2019</v>
      </c>
    </row>
    <row r="58" spans="1:7" x14ac:dyDescent="0.25">
      <c r="A58" s="24" t="s">
        <v>129</v>
      </c>
    </row>
    <row r="59" spans="1:7" x14ac:dyDescent="0.25">
      <c r="A59" s="24" t="str">
        <f>'DATA GURU'!C11</f>
        <v>SMA Negeri 2 Kuala Tungkal</v>
      </c>
      <c r="F59" s="73" t="s">
        <v>18</v>
      </c>
    </row>
    <row r="60" spans="1:7" x14ac:dyDescent="0.25">
      <c r="A60" s="24"/>
      <c r="F60" s="23"/>
    </row>
    <row r="61" spans="1:7" x14ac:dyDescent="0.25">
      <c r="A61" s="24"/>
      <c r="F61" s="23"/>
    </row>
    <row r="62" spans="1:7" x14ac:dyDescent="0.25">
      <c r="A62" s="24"/>
    </row>
    <row r="63" spans="1:7" x14ac:dyDescent="0.25">
      <c r="A63" s="25" t="str">
        <f>'DATA GURU'!C14</f>
        <v>EFFI RUBIYANTO, S.Pd., M.Si.</v>
      </c>
      <c r="F63" s="74" t="str">
        <f>'DATA GURU'!C25</f>
        <v>HARLIAWAN</v>
      </c>
    </row>
    <row r="64" spans="1:7" x14ac:dyDescent="0.25">
      <c r="A64" t="s">
        <v>131</v>
      </c>
      <c r="B64" t="str">
        <f>'DATA GURU'!C15</f>
        <v>197007161996011000</v>
      </c>
      <c r="F64" t="s">
        <v>131</v>
      </c>
      <c r="G64" t="str">
        <f>'DATA GURU'!C26</f>
        <v>197512152007011021</v>
      </c>
    </row>
  </sheetData>
  <mergeCells count="15">
    <mergeCell ref="A1:G1"/>
    <mergeCell ref="A9:A10"/>
    <mergeCell ref="B9:B10"/>
    <mergeCell ref="C9:C10"/>
    <mergeCell ref="D9:F9"/>
    <mergeCell ref="G9:G10"/>
    <mergeCell ref="L10:P10"/>
    <mergeCell ref="S10:W10"/>
    <mergeCell ref="Y10:AC10"/>
    <mergeCell ref="A40:G40"/>
    <mergeCell ref="A42:A43"/>
    <mergeCell ref="B42:B43"/>
    <mergeCell ref="C42:C43"/>
    <mergeCell ref="D42:F42"/>
    <mergeCell ref="G42:G43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workbookViewId="0">
      <pane xSplit="3" ySplit="11" topLeftCell="H24" activePane="bottomRight" state="frozen"/>
      <selection pane="topRight" activeCell="D1" sqref="D1"/>
      <selection pane="bottomLeft" activeCell="A12" sqref="A12"/>
      <selection pane="bottomRight" activeCell="AG12" sqref="AG12:AG39"/>
    </sheetView>
  </sheetViews>
  <sheetFormatPr defaultRowHeight="15" x14ac:dyDescent="0.25"/>
  <cols>
    <col min="2" max="2" width="6.28515625" customWidth="1"/>
    <col min="3" max="3" width="25.5703125" customWidth="1"/>
    <col min="4" max="4" width="8.140625" customWidth="1"/>
    <col min="5" max="5" width="10.85546875" customWidth="1"/>
    <col min="6" max="6" width="7.5703125" customWidth="1"/>
    <col min="7" max="7" width="32.140625" customWidth="1"/>
    <col min="9" max="9" width="5.85546875" customWidth="1"/>
    <col min="10" max="10" width="4.7109375" customWidth="1"/>
    <col min="11" max="12" width="6.42578125" customWidth="1"/>
    <col min="13" max="16" width="4.28515625" customWidth="1"/>
    <col min="18" max="18" width="6.42578125" customWidth="1"/>
    <col min="19" max="23" width="3.42578125" customWidth="1"/>
    <col min="25" max="29" width="3.42578125" customWidth="1"/>
    <col min="30" max="30" width="11.28515625" customWidth="1"/>
    <col min="31" max="32" width="4.7109375" customWidth="1"/>
    <col min="33" max="33" width="6.28515625" customWidth="1"/>
  </cols>
  <sheetData>
    <row r="1" spans="1:33" ht="15.75" x14ac:dyDescent="0.25">
      <c r="A1" s="359" t="s">
        <v>323</v>
      </c>
      <c r="B1" s="359"/>
      <c r="C1" s="359"/>
      <c r="D1" s="359"/>
      <c r="E1" s="359"/>
      <c r="F1" s="359"/>
      <c r="G1" s="359"/>
    </row>
    <row r="2" spans="1:33" x14ac:dyDescent="0.25">
      <c r="I2" s="209" t="s">
        <v>321</v>
      </c>
    </row>
    <row r="3" spans="1:33" x14ac:dyDescent="0.25">
      <c r="A3" t="s">
        <v>94</v>
      </c>
      <c r="D3" s="196" t="s">
        <v>20</v>
      </c>
      <c r="E3" t="str">
        <f>'DATA GURU'!C11</f>
        <v>SMA Negeri 2 Kuala Tungkal</v>
      </c>
      <c r="I3" t="s">
        <v>322</v>
      </c>
    </row>
    <row r="4" spans="1:33" x14ac:dyDescent="0.25">
      <c r="A4" t="s">
        <v>1</v>
      </c>
      <c r="D4" s="196" t="s">
        <v>20</v>
      </c>
      <c r="E4" t="str">
        <f>'DATA GURU'!C16</f>
        <v>Bahasa Indonesia</v>
      </c>
    </row>
    <row r="5" spans="1:33" x14ac:dyDescent="0.25">
      <c r="A5" t="s">
        <v>25</v>
      </c>
      <c r="D5" s="196" t="s">
        <v>20</v>
      </c>
      <c r="E5" t="str">
        <f>'DATA GURU'!C18</f>
        <v>XII IPS / Genab</v>
      </c>
    </row>
    <row r="6" spans="1:33" x14ac:dyDescent="0.25">
      <c r="A6" t="s">
        <v>287</v>
      </c>
      <c r="D6" s="196" t="s">
        <v>20</v>
      </c>
      <c r="E6" t="str">
        <f>'DATA GURU'!C19</f>
        <v>2018 / 2019</v>
      </c>
    </row>
    <row r="7" spans="1:33" x14ac:dyDescent="0.25">
      <c r="A7" t="s">
        <v>288</v>
      </c>
      <c r="D7" s="196" t="s">
        <v>20</v>
      </c>
      <c r="E7" s="68">
        <v>75</v>
      </c>
    </row>
    <row r="9" spans="1:33" x14ac:dyDescent="0.25">
      <c r="A9" s="360" t="s">
        <v>98</v>
      </c>
      <c r="B9" s="361" t="s">
        <v>289</v>
      </c>
      <c r="C9" s="361" t="s">
        <v>290</v>
      </c>
      <c r="D9" s="361" t="s">
        <v>291</v>
      </c>
      <c r="E9" s="361"/>
      <c r="F9" s="361"/>
      <c r="G9" s="364" t="s">
        <v>292</v>
      </c>
    </row>
    <row r="10" spans="1:33" x14ac:dyDescent="0.25">
      <c r="A10" s="360"/>
      <c r="B10" s="361"/>
      <c r="C10" s="361"/>
      <c r="D10" s="195" t="s">
        <v>293</v>
      </c>
      <c r="E10" s="195" t="s">
        <v>294</v>
      </c>
      <c r="F10" s="195" t="s">
        <v>295</v>
      </c>
      <c r="G10" s="363"/>
      <c r="I10" s="207" t="s">
        <v>316</v>
      </c>
      <c r="J10" t="s">
        <v>296</v>
      </c>
      <c r="L10" s="357" t="s">
        <v>297</v>
      </c>
      <c r="M10" s="357"/>
      <c r="N10" s="357"/>
      <c r="O10" s="357"/>
      <c r="P10" s="357"/>
      <c r="Q10" s="196" t="s">
        <v>317</v>
      </c>
      <c r="R10" s="196" t="s">
        <v>318</v>
      </c>
      <c r="S10" s="358" t="s">
        <v>298</v>
      </c>
      <c r="T10" s="358"/>
      <c r="U10" s="358"/>
      <c r="V10" s="358"/>
      <c r="W10" s="358"/>
      <c r="X10" s="197" t="s">
        <v>299</v>
      </c>
      <c r="Y10" s="357" t="s">
        <v>319</v>
      </c>
      <c r="Z10" s="357"/>
      <c r="AA10" s="357"/>
      <c r="AB10" s="357"/>
      <c r="AC10" s="357"/>
      <c r="AD10" s="208" t="s">
        <v>300</v>
      </c>
      <c r="AG10" t="s">
        <v>318</v>
      </c>
    </row>
    <row r="11" spans="1:33" x14ac:dyDescent="0.25">
      <c r="A11" s="198">
        <v>1</v>
      </c>
      <c r="B11" s="198">
        <v>2</v>
      </c>
      <c r="C11" s="198">
        <v>3</v>
      </c>
      <c r="D11" s="198">
        <v>4</v>
      </c>
      <c r="E11" s="198">
        <v>5</v>
      </c>
      <c r="F11" s="198">
        <v>6</v>
      </c>
      <c r="G11" s="198">
        <v>7</v>
      </c>
      <c r="I11" s="196" t="s">
        <v>301</v>
      </c>
      <c r="L11" s="196" t="s">
        <v>302</v>
      </c>
      <c r="M11" t="s">
        <v>303</v>
      </c>
      <c r="N11" t="s">
        <v>304</v>
      </c>
      <c r="O11" s="196" t="s">
        <v>305</v>
      </c>
      <c r="P11" s="196" t="s">
        <v>306</v>
      </c>
      <c r="Q11" s="196" t="s">
        <v>2</v>
      </c>
      <c r="R11" s="196"/>
      <c r="S11" s="196" t="s">
        <v>307</v>
      </c>
      <c r="T11" s="196" t="s">
        <v>308</v>
      </c>
      <c r="U11" s="196" t="s">
        <v>309</v>
      </c>
      <c r="V11" s="196" t="s">
        <v>310</v>
      </c>
      <c r="W11" s="196" t="s">
        <v>311</v>
      </c>
      <c r="X11" s="208" t="s">
        <v>312</v>
      </c>
      <c r="Y11">
        <v>1</v>
      </c>
      <c r="Z11">
        <v>2</v>
      </c>
      <c r="AA11">
        <v>3</v>
      </c>
      <c r="AB11">
        <v>4</v>
      </c>
      <c r="AC11">
        <v>5</v>
      </c>
      <c r="AD11" s="208" t="s">
        <v>320</v>
      </c>
      <c r="AG11" t="s">
        <v>326</v>
      </c>
    </row>
    <row r="12" spans="1:33" x14ac:dyDescent="0.25">
      <c r="A12" s="70">
        <f>'[2]DATA SISWA'!A16</f>
        <v>1</v>
      </c>
      <c r="B12" s="199">
        <v>5334</v>
      </c>
      <c r="C12" s="200" t="str">
        <f>'DATA SISWA'!B43</f>
        <v>AGUSTIN IRAWAN</v>
      </c>
      <c r="D12" s="201">
        <f>X12</f>
        <v>77.153508771929822</v>
      </c>
      <c r="E12" s="201">
        <f>AD12</f>
        <v>81</v>
      </c>
      <c r="F12" s="70" t="s">
        <v>12</v>
      </c>
      <c r="G12" s="70" t="str">
        <f>IF(D12&gt;=$E$7,"TUNTAS",IF(D12&lt;$E$7,"TIDAK TUNTAS"))</f>
        <v>TUNTAS</v>
      </c>
      <c r="I12" s="202">
        <f>AVERAGE(D12:E12)</f>
        <v>79.076754385964904</v>
      </c>
      <c r="J12" s="202">
        <f t="shared" ref="J12:J39" si="0">COUNTIF($I$12:$I$38,"&gt;"&amp;$I12)+COUNTIFS($I$12:$I$38,$I12,$D$12:$D$38,"&gt;"&amp;$D12)+COUNTIFS($I$12:$I$38,$I12,$D$12:$D$38,$D12,$E$12:$E$38,"&gt;"&amp;$E12)+COUNTIFS($I$12:$I$38,$I12,$D$12:$D$38,$D12,$E$12:$E$38,$E12,$F$12:$F$38,"&lt;"&amp;$F12)+1</f>
        <v>19</v>
      </c>
      <c r="L12" s="202">
        <f>'DATA SISWA'!CQ43</f>
        <v>59.75</v>
      </c>
      <c r="M12">
        <v>20</v>
      </c>
      <c r="N12">
        <v>31</v>
      </c>
      <c r="O12">
        <v>42</v>
      </c>
      <c r="P12">
        <v>67</v>
      </c>
      <c r="Q12" s="202">
        <f>AVERAGE(L12:P12)</f>
        <v>43.95</v>
      </c>
      <c r="R12" s="202">
        <f>75+(Q12-27)*15/57</f>
        <v>79.46052631578948</v>
      </c>
      <c r="S12">
        <v>92</v>
      </c>
      <c r="T12">
        <v>60</v>
      </c>
      <c r="X12" s="202">
        <f>AVERAGE(R12:W12)</f>
        <v>77.153508771929822</v>
      </c>
      <c r="Y12">
        <v>80</v>
      </c>
      <c r="Z12">
        <v>81</v>
      </c>
      <c r="AA12">
        <v>82</v>
      </c>
      <c r="AD12" s="202">
        <f>AVERAGE(Y12:AC12)</f>
        <v>81</v>
      </c>
      <c r="AF12" s="202">
        <f>77+((Q12-30)/(77-30)*(85-77))</f>
        <v>79.374468085106386</v>
      </c>
      <c r="AG12" s="202">
        <f>77+(L12-30)*13/45</f>
        <v>85.594444444444449</v>
      </c>
    </row>
    <row r="13" spans="1:33" x14ac:dyDescent="0.25">
      <c r="A13" s="70">
        <f>'[2]DATA SISWA'!A17</f>
        <v>2</v>
      </c>
      <c r="B13" s="203">
        <v>5350</v>
      </c>
      <c r="C13" s="200" t="str">
        <f>'DATA SISWA'!B44</f>
        <v>ARI APRIANDI</v>
      </c>
      <c r="D13" s="201">
        <f t="shared" ref="D13:D37" si="1">X13</f>
        <v>78.307017543859658</v>
      </c>
      <c r="E13" s="201">
        <f t="shared" ref="E13:E39" si="2">AD13</f>
        <v>81</v>
      </c>
      <c r="F13" s="70" t="s">
        <v>12</v>
      </c>
      <c r="G13" s="70" t="str">
        <f t="shared" ref="G13:G39" si="3">IF(D13&gt;=$E$7,"TUNTAS",IF(D13&lt;$E$7,"TIDAK TUNTAS"))</f>
        <v>TUNTAS</v>
      </c>
      <c r="I13" s="202">
        <f t="shared" ref="I13:I39" si="4">AVERAGE(D13:E13)</f>
        <v>79.653508771929836</v>
      </c>
      <c r="J13" s="202">
        <f t="shared" si="0"/>
        <v>14</v>
      </c>
      <c r="L13" s="202">
        <f>'DATA SISWA'!CQ44</f>
        <v>50.5</v>
      </c>
      <c r="M13">
        <v>50</v>
      </c>
      <c r="N13">
        <v>62</v>
      </c>
      <c r="O13">
        <v>33</v>
      </c>
      <c r="P13">
        <v>33</v>
      </c>
      <c r="Q13" s="202">
        <f t="shared" ref="Q13:Q39" si="5">AVERAGE(L13:P13)</f>
        <v>45.7</v>
      </c>
      <c r="R13" s="202">
        <f t="shared" ref="R13:R39" si="6">75+(Q13-27)*15/57</f>
        <v>79.921052631578945</v>
      </c>
      <c r="S13">
        <v>92</v>
      </c>
      <c r="T13">
        <v>63</v>
      </c>
      <c r="X13" s="202">
        <f t="shared" ref="X13:X39" si="7">AVERAGE(R13:W13)</f>
        <v>78.307017543859658</v>
      </c>
      <c r="Y13">
        <v>80</v>
      </c>
      <c r="Z13">
        <v>81</v>
      </c>
      <c r="AA13">
        <v>82</v>
      </c>
      <c r="AD13" s="202">
        <f t="shared" ref="AD13:AD39" si="8">AVERAGE(Y13:AC13)</f>
        <v>81</v>
      </c>
      <c r="AF13" s="202">
        <f t="shared" ref="AF13:AF39" si="9">77+((Q13-30)/(77-30)*(85-77))</f>
        <v>79.672340425531914</v>
      </c>
      <c r="AG13" s="202">
        <f t="shared" ref="AG13:AG39" si="10">77+(L13-30)*13/45</f>
        <v>82.922222222222217</v>
      </c>
    </row>
    <row r="14" spans="1:33" x14ac:dyDescent="0.25">
      <c r="A14" s="70">
        <f>'[2]DATA SISWA'!A18</f>
        <v>3</v>
      </c>
      <c r="B14" s="199">
        <v>5354</v>
      </c>
      <c r="C14" s="200" t="str">
        <f>'DATA SISWA'!B45</f>
        <v>DIMAS SYURAHMAN</v>
      </c>
      <c r="D14" s="201">
        <f t="shared" si="1"/>
        <v>85.793859649122808</v>
      </c>
      <c r="E14" s="201">
        <f t="shared" si="2"/>
        <v>84.333333333333329</v>
      </c>
      <c r="F14" s="70" t="s">
        <v>282</v>
      </c>
      <c r="G14" s="70" t="str">
        <f t="shared" si="3"/>
        <v>TUNTAS</v>
      </c>
      <c r="I14" s="202">
        <f t="shared" si="4"/>
        <v>85.063596491228068</v>
      </c>
      <c r="J14" s="202">
        <f t="shared" si="0"/>
        <v>3</v>
      </c>
      <c r="L14" s="202">
        <f>'DATA SISWA'!CQ45</f>
        <v>30.25</v>
      </c>
      <c r="M14">
        <v>75</v>
      </c>
      <c r="N14">
        <v>85</v>
      </c>
      <c r="O14">
        <v>67</v>
      </c>
      <c r="P14">
        <v>75</v>
      </c>
      <c r="Q14" s="202">
        <f t="shared" si="5"/>
        <v>66.45</v>
      </c>
      <c r="R14" s="202">
        <f t="shared" si="6"/>
        <v>85.381578947368425</v>
      </c>
      <c r="S14">
        <v>88</v>
      </c>
      <c r="T14">
        <v>84</v>
      </c>
      <c r="X14" s="202">
        <f t="shared" si="7"/>
        <v>85.793859649122808</v>
      </c>
      <c r="Y14">
        <v>84</v>
      </c>
      <c r="Z14">
        <v>85</v>
      </c>
      <c r="AA14">
        <v>84</v>
      </c>
      <c r="AD14" s="202">
        <f t="shared" si="8"/>
        <v>84.333333333333329</v>
      </c>
      <c r="AF14" s="202">
        <f t="shared" si="9"/>
        <v>83.204255319148942</v>
      </c>
      <c r="AG14" s="202">
        <f t="shared" si="10"/>
        <v>77.072222222222223</v>
      </c>
    </row>
    <row r="15" spans="1:33" x14ac:dyDescent="0.25">
      <c r="A15" s="70">
        <f>'[2]DATA SISWA'!A19</f>
        <v>4</v>
      </c>
      <c r="B15" s="203">
        <v>5357</v>
      </c>
      <c r="C15" s="200" t="str">
        <f>'DATA SISWA'!B46</f>
        <v>EMA NUR AZIRA</v>
      </c>
      <c r="D15" s="201">
        <f t="shared" si="1"/>
        <v>80.368421052631575</v>
      </c>
      <c r="E15" s="201">
        <f t="shared" si="2"/>
        <v>81</v>
      </c>
      <c r="F15" s="70" t="s">
        <v>12</v>
      </c>
      <c r="G15" s="70" t="str">
        <f t="shared" si="3"/>
        <v>TUNTAS</v>
      </c>
      <c r="I15" s="202">
        <f t="shared" si="4"/>
        <v>80.68421052631578</v>
      </c>
      <c r="J15" s="202">
        <f t="shared" si="0"/>
        <v>8</v>
      </c>
      <c r="L15" s="202">
        <f>'DATA SISWA'!CQ46</f>
        <v>53</v>
      </c>
      <c r="M15">
        <v>55</v>
      </c>
      <c r="N15">
        <v>46</v>
      </c>
      <c r="O15">
        <v>50</v>
      </c>
      <c r="P15">
        <v>66</v>
      </c>
      <c r="Q15" s="202">
        <f t="shared" si="5"/>
        <v>54</v>
      </c>
      <c r="R15" s="202">
        <f t="shared" si="6"/>
        <v>82.10526315789474</v>
      </c>
      <c r="S15">
        <v>92</v>
      </c>
      <c r="T15">
        <v>67</v>
      </c>
      <c r="X15" s="202">
        <f t="shared" si="7"/>
        <v>80.368421052631575</v>
      </c>
      <c r="Y15">
        <v>80</v>
      </c>
      <c r="Z15">
        <v>81</v>
      </c>
      <c r="AA15">
        <v>82</v>
      </c>
      <c r="AD15" s="202">
        <f t="shared" si="8"/>
        <v>81</v>
      </c>
      <c r="AF15" s="202">
        <f t="shared" si="9"/>
        <v>81.085106382978722</v>
      </c>
      <c r="AG15" s="202">
        <f t="shared" si="10"/>
        <v>83.644444444444446</v>
      </c>
    </row>
    <row r="16" spans="1:33" x14ac:dyDescent="0.25">
      <c r="A16" s="70">
        <f>'[2]DATA SISWA'!A20</f>
        <v>5</v>
      </c>
      <c r="B16" s="199">
        <v>5365</v>
      </c>
      <c r="C16" s="200" t="str">
        <f>'DATA SISWA'!B47</f>
        <v>FITRATULLAH</v>
      </c>
      <c r="D16" s="201">
        <f t="shared" si="1"/>
        <v>76.776315789473685</v>
      </c>
      <c r="E16" s="201">
        <f t="shared" si="2"/>
        <v>80.333333333333329</v>
      </c>
      <c r="F16" s="70" t="s">
        <v>12</v>
      </c>
      <c r="G16" s="70" t="str">
        <f t="shared" si="3"/>
        <v>TUNTAS</v>
      </c>
      <c r="I16" s="202">
        <f t="shared" si="4"/>
        <v>78.554824561403507</v>
      </c>
      <c r="J16" s="202">
        <f t="shared" si="0"/>
        <v>20</v>
      </c>
      <c r="L16" s="202">
        <f>'DATA SISWA'!CQ47</f>
        <v>43.25</v>
      </c>
      <c r="M16">
        <v>40</v>
      </c>
      <c r="N16">
        <v>46</v>
      </c>
      <c r="O16">
        <v>8</v>
      </c>
      <c r="P16">
        <v>42</v>
      </c>
      <c r="Q16" s="202">
        <f t="shared" si="5"/>
        <v>35.85</v>
      </c>
      <c r="R16" s="202">
        <f t="shared" si="6"/>
        <v>77.328947368421055</v>
      </c>
      <c r="S16">
        <v>88</v>
      </c>
      <c r="T16">
        <v>65</v>
      </c>
      <c r="X16" s="202">
        <f t="shared" si="7"/>
        <v>76.776315789473685</v>
      </c>
      <c r="Y16">
        <v>79</v>
      </c>
      <c r="Z16">
        <v>80</v>
      </c>
      <c r="AA16">
        <v>82</v>
      </c>
      <c r="AD16" s="202">
        <f t="shared" si="8"/>
        <v>80.333333333333329</v>
      </c>
      <c r="AF16" s="202">
        <f t="shared" si="9"/>
        <v>77.995744680851061</v>
      </c>
      <c r="AG16" s="202">
        <f t="shared" si="10"/>
        <v>80.827777777777783</v>
      </c>
    </row>
    <row r="17" spans="1:33" x14ac:dyDescent="0.25">
      <c r="A17" s="70">
        <f>'[2]DATA SISWA'!A21</f>
        <v>6</v>
      </c>
      <c r="B17" s="203">
        <v>5374</v>
      </c>
      <c r="C17" s="200" t="str">
        <f>'DATA SISWA'!B48</f>
        <v>FITRIANI</v>
      </c>
      <c r="D17" s="201">
        <f t="shared" si="1"/>
        <v>76.521929824561411</v>
      </c>
      <c r="E17" s="201">
        <f t="shared" si="2"/>
        <v>80.333333333333329</v>
      </c>
      <c r="F17" s="70" t="s">
        <v>12</v>
      </c>
      <c r="G17" s="70" t="str">
        <f t="shared" si="3"/>
        <v>TUNTAS</v>
      </c>
      <c r="I17" s="202">
        <f t="shared" si="4"/>
        <v>78.42763157894737</v>
      </c>
      <c r="J17" s="202">
        <f t="shared" si="0"/>
        <v>23</v>
      </c>
      <c r="L17" s="202">
        <f>'DATA SISWA'!CQ48</f>
        <v>54.75</v>
      </c>
      <c r="M17">
        <v>50</v>
      </c>
      <c r="N17">
        <v>46</v>
      </c>
      <c r="O17">
        <v>8</v>
      </c>
      <c r="P17">
        <v>25</v>
      </c>
      <c r="Q17" s="202">
        <f t="shared" si="5"/>
        <v>36.75</v>
      </c>
      <c r="R17" s="202">
        <f t="shared" si="6"/>
        <v>77.565789473684205</v>
      </c>
      <c r="S17">
        <v>74</v>
      </c>
      <c r="T17">
        <v>78</v>
      </c>
      <c r="X17" s="202">
        <f t="shared" si="7"/>
        <v>76.521929824561411</v>
      </c>
      <c r="Y17">
        <v>79</v>
      </c>
      <c r="Z17">
        <v>80</v>
      </c>
      <c r="AA17">
        <v>82</v>
      </c>
      <c r="AD17" s="202">
        <f t="shared" si="8"/>
        <v>80.333333333333329</v>
      </c>
      <c r="AF17" s="202">
        <f t="shared" si="9"/>
        <v>78.148936170212764</v>
      </c>
      <c r="AG17" s="202">
        <f t="shared" si="10"/>
        <v>84.15</v>
      </c>
    </row>
    <row r="18" spans="1:33" x14ac:dyDescent="0.25">
      <c r="A18" s="70">
        <f>'[2]DATA SISWA'!A22</f>
        <v>7</v>
      </c>
      <c r="B18" s="199">
        <v>5382</v>
      </c>
      <c r="C18" s="200" t="str">
        <f>'DATA SISWA'!B49</f>
        <v>HAIRUL RISKI</v>
      </c>
      <c r="D18" s="201">
        <f t="shared" si="1"/>
        <v>77.666666666666671</v>
      </c>
      <c r="E18" s="201">
        <f t="shared" si="2"/>
        <v>81</v>
      </c>
      <c r="F18" s="70" t="s">
        <v>12</v>
      </c>
      <c r="G18" s="70" t="str">
        <f t="shared" si="3"/>
        <v>TUNTAS</v>
      </c>
      <c r="I18" s="202">
        <f t="shared" si="4"/>
        <v>79.333333333333343</v>
      </c>
      <c r="J18" s="202">
        <f t="shared" si="0"/>
        <v>17</v>
      </c>
      <c r="L18" s="202">
        <f>'DATA SISWA'!CQ49</f>
        <v>58</v>
      </c>
      <c r="M18">
        <v>30</v>
      </c>
      <c r="N18">
        <v>38</v>
      </c>
      <c r="O18">
        <v>33</v>
      </c>
      <c r="P18">
        <v>33</v>
      </c>
      <c r="Q18" s="202">
        <f t="shared" si="5"/>
        <v>38.4</v>
      </c>
      <c r="R18" s="202">
        <f t="shared" si="6"/>
        <v>78</v>
      </c>
      <c r="S18">
        <v>92</v>
      </c>
      <c r="T18">
        <v>63</v>
      </c>
      <c r="X18" s="202">
        <f t="shared" si="7"/>
        <v>77.666666666666671</v>
      </c>
      <c r="Y18">
        <v>80</v>
      </c>
      <c r="Z18">
        <v>81</v>
      </c>
      <c r="AA18">
        <v>82</v>
      </c>
      <c r="AD18" s="202">
        <f t="shared" si="8"/>
        <v>81</v>
      </c>
      <c r="AF18" s="202">
        <f t="shared" si="9"/>
        <v>78.42978723404255</v>
      </c>
      <c r="AG18" s="202">
        <f t="shared" si="10"/>
        <v>85.088888888888889</v>
      </c>
    </row>
    <row r="19" spans="1:33" x14ac:dyDescent="0.25">
      <c r="A19" s="70">
        <f>'[2]DATA SISWA'!A23</f>
        <v>8</v>
      </c>
      <c r="B19" s="203">
        <v>5391</v>
      </c>
      <c r="C19" s="200" t="str">
        <f>'DATA SISWA'!B50</f>
        <v>HENDRI SAPUTRA</v>
      </c>
      <c r="D19" s="201">
        <f t="shared" si="1"/>
        <v>76.631578947368425</v>
      </c>
      <c r="E19" s="201">
        <f t="shared" si="2"/>
        <v>80.333333333333329</v>
      </c>
      <c r="F19" s="70" t="s">
        <v>12</v>
      </c>
      <c r="G19" s="70" t="str">
        <f t="shared" si="3"/>
        <v>TUNTAS</v>
      </c>
      <c r="I19" s="202">
        <f t="shared" si="4"/>
        <v>78.482456140350877</v>
      </c>
      <c r="J19" s="202">
        <f t="shared" si="0"/>
        <v>22</v>
      </c>
      <c r="L19" s="202">
        <f>'DATA SISWA'!CQ50</f>
        <v>40</v>
      </c>
      <c r="M19">
        <v>25</v>
      </c>
      <c r="N19">
        <v>31</v>
      </c>
      <c r="O19">
        <v>25</v>
      </c>
      <c r="P19">
        <v>50</v>
      </c>
      <c r="Q19" s="202">
        <f t="shared" si="5"/>
        <v>34.200000000000003</v>
      </c>
      <c r="R19" s="202">
        <f t="shared" si="6"/>
        <v>76.89473684210526</v>
      </c>
      <c r="S19">
        <v>88</v>
      </c>
      <c r="T19">
        <v>65</v>
      </c>
      <c r="X19" s="202">
        <f t="shared" si="7"/>
        <v>76.631578947368425</v>
      </c>
      <c r="Y19">
        <v>80</v>
      </c>
      <c r="Z19">
        <v>81</v>
      </c>
      <c r="AA19">
        <v>80</v>
      </c>
      <c r="AD19" s="202">
        <f t="shared" si="8"/>
        <v>80.333333333333329</v>
      </c>
      <c r="AF19" s="202">
        <f t="shared" si="9"/>
        <v>77.714893617021275</v>
      </c>
      <c r="AG19" s="202">
        <f t="shared" si="10"/>
        <v>79.888888888888886</v>
      </c>
    </row>
    <row r="20" spans="1:33" x14ac:dyDescent="0.25">
      <c r="A20" s="70">
        <f>'[2]DATA SISWA'!A24</f>
        <v>9</v>
      </c>
      <c r="B20" s="199">
        <v>5401</v>
      </c>
      <c r="C20" s="200" t="str">
        <f>'DATA SISWA'!B51</f>
        <v>JAMILAH</v>
      </c>
      <c r="D20" s="201">
        <f t="shared" si="1"/>
        <v>75.666666666666671</v>
      </c>
      <c r="E20" s="201">
        <f t="shared" si="2"/>
        <v>81</v>
      </c>
      <c r="F20" s="70" t="s">
        <v>12</v>
      </c>
      <c r="G20" s="70" t="str">
        <f t="shared" si="3"/>
        <v>TUNTAS</v>
      </c>
      <c r="I20" s="202">
        <f t="shared" si="4"/>
        <v>78.333333333333343</v>
      </c>
      <c r="J20" s="202">
        <f t="shared" si="0"/>
        <v>24</v>
      </c>
      <c r="L20" s="202">
        <f>'DATA SISWA'!CQ51</f>
        <v>47</v>
      </c>
      <c r="M20">
        <v>45</v>
      </c>
      <c r="N20">
        <v>15</v>
      </c>
      <c r="O20">
        <v>33</v>
      </c>
      <c r="P20">
        <v>33</v>
      </c>
      <c r="Q20" s="202">
        <f t="shared" si="5"/>
        <v>34.6</v>
      </c>
      <c r="R20" s="202">
        <f t="shared" si="6"/>
        <v>77</v>
      </c>
      <c r="S20">
        <v>72</v>
      </c>
      <c r="T20">
        <v>78</v>
      </c>
      <c r="X20" s="202">
        <f t="shared" si="7"/>
        <v>75.666666666666671</v>
      </c>
      <c r="Y20">
        <v>80</v>
      </c>
      <c r="Z20">
        <v>81</v>
      </c>
      <c r="AA20">
        <v>82</v>
      </c>
      <c r="AD20" s="202">
        <f t="shared" si="8"/>
        <v>81</v>
      </c>
      <c r="AF20" s="202">
        <f t="shared" si="9"/>
        <v>77.782978723404256</v>
      </c>
      <c r="AG20" s="202">
        <f t="shared" si="10"/>
        <v>81.911111111111111</v>
      </c>
    </row>
    <row r="21" spans="1:33" x14ac:dyDescent="0.25">
      <c r="A21" s="70">
        <f>'[2]DATA SISWA'!A25</f>
        <v>10</v>
      </c>
      <c r="B21" s="203">
        <v>5402</v>
      </c>
      <c r="C21" s="200" t="str">
        <f>'DATA SISWA'!B52</f>
        <v>KEVIN CHRISTIAN</v>
      </c>
      <c r="D21" s="201">
        <f t="shared" si="1"/>
        <v>80.241228070175438</v>
      </c>
      <c r="E21" s="201">
        <f t="shared" si="2"/>
        <v>81</v>
      </c>
      <c r="F21" s="70" t="s">
        <v>12</v>
      </c>
      <c r="G21" s="70" t="str">
        <f t="shared" si="3"/>
        <v>TUNTAS</v>
      </c>
      <c r="I21" s="202">
        <f t="shared" si="4"/>
        <v>80.620614035087726</v>
      </c>
      <c r="J21" s="202">
        <f t="shared" si="0"/>
        <v>9</v>
      </c>
      <c r="L21" s="202">
        <f>'DATA SISWA'!CQ52</f>
        <v>50.75</v>
      </c>
      <c r="M21">
        <v>60</v>
      </c>
      <c r="N21">
        <v>77</v>
      </c>
      <c r="O21">
        <v>58</v>
      </c>
      <c r="P21">
        <v>17</v>
      </c>
      <c r="Q21" s="202">
        <f t="shared" si="5"/>
        <v>52.55</v>
      </c>
      <c r="R21" s="202">
        <f t="shared" si="6"/>
        <v>81.723684210526315</v>
      </c>
      <c r="S21">
        <v>92</v>
      </c>
      <c r="T21">
        <v>67</v>
      </c>
      <c r="X21" s="202">
        <f t="shared" si="7"/>
        <v>80.241228070175438</v>
      </c>
      <c r="Y21">
        <v>80</v>
      </c>
      <c r="Z21">
        <v>81</v>
      </c>
      <c r="AA21">
        <v>82</v>
      </c>
      <c r="AD21" s="202">
        <f t="shared" si="8"/>
        <v>81</v>
      </c>
      <c r="AF21" s="202">
        <f t="shared" si="9"/>
        <v>80.838297872340419</v>
      </c>
      <c r="AG21" s="202">
        <f t="shared" si="10"/>
        <v>82.99444444444444</v>
      </c>
    </row>
    <row r="22" spans="1:33" x14ac:dyDescent="0.25">
      <c r="A22" s="70">
        <f>'[2]DATA SISWA'!A26</f>
        <v>11</v>
      </c>
      <c r="B22" s="199">
        <v>5417</v>
      </c>
      <c r="C22" s="200" t="str">
        <f>'DATA SISWA'!B53</f>
        <v>M. DIKI AMRULLAH</v>
      </c>
      <c r="D22" s="201">
        <f t="shared" si="1"/>
        <v>89.350877192982466</v>
      </c>
      <c r="E22" s="201">
        <f t="shared" si="2"/>
        <v>85</v>
      </c>
      <c r="F22" s="70" t="s">
        <v>282</v>
      </c>
      <c r="G22" s="70" t="str">
        <f t="shared" si="3"/>
        <v>TUNTAS</v>
      </c>
      <c r="I22" s="202">
        <f t="shared" si="4"/>
        <v>87.175438596491233</v>
      </c>
      <c r="J22" s="202">
        <f t="shared" si="0"/>
        <v>1</v>
      </c>
      <c r="L22" s="202">
        <f>'DATA SISWA'!CQ53</f>
        <v>49</v>
      </c>
      <c r="M22">
        <v>75</v>
      </c>
      <c r="N22">
        <v>92</v>
      </c>
      <c r="O22">
        <v>92</v>
      </c>
      <c r="P22">
        <v>75</v>
      </c>
      <c r="Q22" s="202">
        <f t="shared" si="5"/>
        <v>76.599999999999994</v>
      </c>
      <c r="R22" s="202">
        <f t="shared" si="6"/>
        <v>88.05263157894737</v>
      </c>
      <c r="S22">
        <v>92</v>
      </c>
      <c r="T22">
        <v>88</v>
      </c>
      <c r="X22" s="202">
        <f t="shared" si="7"/>
        <v>89.350877192982466</v>
      </c>
      <c r="Y22">
        <v>84</v>
      </c>
      <c r="Z22">
        <v>86</v>
      </c>
      <c r="AA22">
        <v>85</v>
      </c>
      <c r="AD22" s="202">
        <f t="shared" si="8"/>
        <v>85</v>
      </c>
      <c r="AF22" s="202">
        <f t="shared" si="9"/>
        <v>84.931914893617019</v>
      </c>
      <c r="AG22" s="202">
        <f t="shared" si="10"/>
        <v>82.488888888888894</v>
      </c>
    </row>
    <row r="23" spans="1:33" x14ac:dyDescent="0.25">
      <c r="A23" s="70">
        <f>'[2]DATA SISWA'!A27</f>
        <v>12</v>
      </c>
      <c r="B23" s="203">
        <v>5430</v>
      </c>
      <c r="C23" s="200" t="str">
        <f>'DATA SISWA'!B54</f>
        <v>M. RINALDI PRATAMA</v>
      </c>
      <c r="D23" s="201">
        <f t="shared" si="1"/>
        <v>0</v>
      </c>
      <c r="E23" s="201">
        <f t="shared" si="2"/>
        <v>81</v>
      </c>
      <c r="F23" s="70" t="s">
        <v>12</v>
      </c>
      <c r="G23" s="70" t="str">
        <f t="shared" si="3"/>
        <v>TIDAK TUNTAS</v>
      </c>
      <c r="I23" s="202">
        <f t="shared" si="4"/>
        <v>40.5</v>
      </c>
      <c r="J23" s="202">
        <f t="shared" si="0"/>
        <v>27</v>
      </c>
      <c r="L23" s="202">
        <f>'DATA SISWA'!CQ54</f>
        <v>49.75</v>
      </c>
      <c r="M23">
        <v>0</v>
      </c>
      <c r="N23">
        <v>0</v>
      </c>
      <c r="O23">
        <v>0</v>
      </c>
      <c r="P23">
        <v>0</v>
      </c>
      <c r="Q23" s="202">
        <f t="shared" si="5"/>
        <v>9.9499999999999993</v>
      </c>
      <c r="R23" s="202">
        <v>0</v>
      </c>
      <c r="S23">
        <v>0</v>
      </c>
      <c r="T23">
        <v>0</v>
      </c>
      <c r="X23" s="202">
        <f t="shared" si="7"/>
        <v>0</v>
      </c>
      <c r="Y23">
        <v>80</v>
      </c>
      <c r="Z23">
        <v>81</v>
      </c>
      <c r="AA23">
        <v>82</v>
      </c>
      <c r="AD23" s="202">
        <f t="shared" si="8"/>
        <v>81</v>
      </c>
      <c r="AF23" s="202">
        <f t="shared" si="9"/>
        <v>73.587234042553192</v>
      </c>
      <c r="AG23" s="202">
        <f t="shared" si="10"/>
        <v>82.705555555555549</v>
      </c>
    </row>
    <row r="24" spans="1:33" x14ac:dyDescent="0.25">
      <c r="A24" s="70">
        <f>'[2]DATA SISWA'!A28</f>
        <v>13</v>
      </c>
      <c r="B24" s="199">
        <v>5449</v>
      </c>
      <c r="C24" s="200" t="str">
        <f>'DATA SISWA'!B55</f>
        <v>M. ZALFIKRI AJID</v>
      </c>
      <c r="D24" s="201">
        <f t="shared" si="1"/>
        <v>77.723684210526315</v>
      </c>
      <c r="E24" s="201">
        <f t="shared" si="2"/>
        <v>81</v>
      </c>
      <c r="F24" s="70" t="s">
        <v>12</v>
      </c>
      <c r="G24" s="70" t="str">
        <f t="shared" si="3"/>
        <v>TUNTAS</v>
      </c>
      <c r="I24" s="202">
        <f t="shared" si="4"/>
        <v>79.36184210526315</v>
      </c>
      <c r="J24" s="202">
        <f t="shared" si="0"/>
        <v>16</v>
      </c>
      <c r="L24" s="202">
        <f>'DATA SISWA'!CQ55</f>
        <v>42.25</v>
      </c>
      <c r="M24">
        <v>35</v>
      </c>
      <c r="N24">
        <v>62</v>
      </c>
      <c r="O24">
        <v>33</v>
      </c>
      <c r="P24">
        <v>42</v>
      </c>
      <c r="Q24" s="202">
        <f t="shared" si="5"/>
        <v>42.85</v>
      </c>
      <c r="R24" s="202">
        <f t="shared" si="6"/>
        <v>79.171052631578945</v>
      </c>
      <c r="S24">
        <v>92</v>
      </c>
      <c r="T24">
        <v>62</v>
      </c>
      <c r="X24" s="202">
        <f t="shared" si="7"/>
        <v>77.723684210526315</v>
      </c>
      <c r="Y24">
        <v>80</v>
      </c>
      <c r="Z24">
        <v>81</v>
      </c>
      <c r="AA24">
        <v>82</v>
      </c>
      <c r="AD24" s="202">
        <f t="shared" si="8"/>
        <v>81</v>
      </c>
      <c r="AF24" s="202">
        <f t="shared" si="9"/>
        <v>79.187234042553186</v>
      </c>
      <c r="AG24" s="202">
        <f t="shared" si="10"/>
        <v>80.538888888888891</v>
      </c>
    </row>
    <row r="25" spans="1:33" x14ac:dyDescent="0.25">
      <c r="A25" s="70">
        <f>'[2]DATA SISWA'!A29</f>
        <v>14</v>
      </c>
      <c r="B25" s="203">
        <v>5454</v>
      </c>
      <c r="C25" s="200" t="str">
        <f>'DATA SISWA'!B56</f>
        <v>MEIRY ANGGREINI</v>
      </c>
      <c r="D25" s="201">
        <f t="shared" si="1"/>
        <v>76.109649122807014</v>
      </c>
      <c r="E25" s="201">
        <f t="shared" si="2"/>
        <v>81</v>
      </c>
      <c r="F25" s="70" t="s">
        <v>12</v>
      </c>
      <c r="G25" s="70" t="str">
        <f t="shared" si="3"/>
        <v>TUNTAS</v>
      </c>
      <c r="I25" s="202">
        <f t="shared" si="4"/>
        <v>78.554824561403507</v>
      </c>
      <c r="J25" s="202">
        <f t="shared" si="0"/>
        <v>21</v>
      </c>
      <c r="L25" s="202">
        <f>'DATA SISWA'!CQ56</f>
        <v>61.25</v>
      </c>
      <c r="M25">
        <v>20</v>
      </c>
      <c r="N25">
        <v>31</v>
      </c>
      <c r="O25">
        <v>42</v>
      </c>
      <c r="P25">
        <v>25</v>
      </c>
      <c r="Q25" s="202">
        <f t="shared" si="5"/>
        <v>35.85</v>
      </c>
      <c r="R25" s="202">
        <f t="shared" si="6"/>
        <v>77.328947368421055</v>
      </c>
      <c r="S25">
        <v>88</v>
      </c>
      <c r="T25">
        <v>63</v>
      </c>
      <c r="X25" s="202">
        <f t="shared" si="7"/>
        <v>76.109649122807014</v>
      </c>
      <c r="Y25">
        <v>80</v>
      </c>
      <c r="Z25">
        <v>81</v>
      </c>
      <c r="AA25">
        <v>82</v>
      </c>
      <c r="AD25" s="202">
        <f t="shared" si="8"/>
        <v>81</v>
      </c>
      <c r="AF25" s="202">
        <f t="shared" si="9"/>
        <v>77.995744680851061</v>
      </c>
      <c r="AG25" s="202">
        <f t="shared" si="10"/>
        <v>86.027777777777771</v>
      </c>
    </row>
    <row r="26" spans="1:33" x14ac:dyDescent="0.25">
      <c r="A26" s="70">
        <f>'[2]DATA SISWA'!A30</f>
        <v>15</v>
      </c>
      <c r="B26" s="199">
        <v>5459</v>
      </c>
      <c r="C26" s="200" t="str">
        <f>'DATA SISWA'!B57</f>
        <v>MUHAMMAD AJI ADHA</v>
      </c>
      <c r="D26" s="201">
        <f t="shared" si="1"/>
        <v>81.03947368421052</v>
      </c>
      <c r="E26" s="201">
        <f t="shared" si="2"/>
        <v>83.666666666666671</v>
      </c>
      <c r="F26" s="70" t="s">
        <v>282</v>
      </c>
      <c r="G26" s="70" t="str">
        <f t="shared" si="3"/>
        <v>TUNTAS</v>
      </c>
      <c r="I26" s="202">
        <f t="shared" si="4"/>
        <v>82.353070175438603</v>
      </c>
      <c r="J26" s="202">
        <f t="shared" si="0"/>
        <v>5</v>
      </c>
      <c r="L26" s="202">
        <f>'DATA SISWA'!CQ57</f>
        <v>49.25</v>
      </c>
      <c r="M26">
        <v>55</v>
      </c>
      <c r="N26">
        <v>77</v>
      </c>
      <c r="O26">
        <v>58</v>
      </c>
      <c r="P26">
        <v>50</v>
      </c>
      <c r="Q26" s="202">
        <f t="shared" si="5"/>
        <v>57.85</v>
      </c>
      <c r="R26" s="202">
        <f t="shared" si="6"/>
        <v>83.118421052631575</v>
      </c>
      <c r="S26">
        <v>92</v>
      </c>
      <c r="T26">
        <v>68</v>
      </c>
      <c r="X26" s="202">
        <f t="shared" si="7"/>
        <v>81.03947368421052</v>
      </c>
      <c r="Y26">
        <v>83</v>
      </c>
      <c r="Z26">
        <v>84</v>
      </c>
      <c r="AA26">
        <v>84</v>
      </c>
      <c r="AD26" s="202">
        <f t="shared" si="8"/>
        <v>83.666666666666671</v>
      </c>
      <c r="AF26" s="202">
        <f t="shared" si="9"/>
        <v>81.740425531914894</v>
      </c>
      <c r="AG26" s="202">
        <f t="shared" si="10"/>
        <v>82.561111111111117</v>
      </c>
    </row>
    <row r="27" spans="1:33" x14ac:dyDescent="0.25">
      <c r="A27" s="70">
        <f>'[2]DATA SISWA'!A31</f>
        <v>16</v>
      </c>
      <c r="B27" s="203">
        <v>5464</v>
      </c>
      <c r="C27" s="200" t="str">
        <f>'DATA SISWA'!B58</f>
        <v>MUHAMMAD JULIANSYAH</v>
      </c>
      <c r="D27" s="201">
        <f t="shared" si="1"/>
        <v>80.622807017543849</v>
      </c>
      <c r="E27" s="201">
        <f t="shared" si="2"/>
        <v>81</v>
      </c>
      <c r="F27" s="70" t="s">
        <v>12</v>
      </c>
      <c r="G27" s="70" t="str">
        <f t="shared" si="3"/>
        <v>TUNTAS</v>
      </c>
      <c r="I27" s="202">
        <f t="shared" si="4"/>
        <v>80.811403508771917</v>
      </c>
      <c r="J27" s="202">
        <f t="shared" si="0"/>
        <v>7</v>
      </c>
      <c r="L27" s="202">
        <f>'DATA SISWA'!CQ58</f>
        <v>42.5</v>
      </c>
      <c r="M27">
        <v>40</v>
      </c>
      <c r="N27">
        <v>77</v>
      </c>
      <c r="O27">
        <v>58</v>
      </c>
      <c r="P27">
        <v>67</v>
      </c>
      <c r="Q27" s="202">
        <f t="shared" si="5"/>
        <v>56.9</v>
      </c>
      <c r="R27" s="202">
        <f t="shared" si="6"/>
        <v>82.868421052631575</v>
      </c>
      <c r="S27">
        <v>89</v>
      </c>
      <c r="T27">
        <v>70</v>
      </c>
      <c r="X27" s="202">
        <f t="shared" si="7"/>
        <v>80.622807017543849</v>
      </c>
      <c r="Y27">
        <v>80</v>
      </c>
      <c r="Z27">
        <v>81</v>
      </c>
      <c r="AA27">
        <v>82</v>
      </c>
      <c r="AD27" s="202">
        <f t="shared" si="8"/>
        <v>81</v>
      </c>
      <c r="AF27" s="202">
        <f t="shared" si="9"/>
        <v>81.578723404255314</v>
      </c>
      <c r="AG27" s="202">
        <f t="shared" si="10"/>
        <v>80.611111111111114</v>
      </c>
    </row>
    <row r="28" spans="1:33" x14ac:dyDescent="0.25">
      <c r="A28" s="70">
        <f>'[2]DATA SISWA'!A32</f>
        <v>17</v>
      </c>
      <c r="B28" s="199">
        <v>5475</v>
      </c>
      <c r="C28" s="200" t="str">
        <f>'DATA SISWA'!B59</f>
        <v>MUN HAMIR JAMALULLAIL</v>
      </c>
      <c r="D28" s="201">
        <f t="shared" si="1"/>
        <v>78.043859649122808</v>
      </c>
      <c r="E28" s="201">
        <f t="shared" si="2"/>
        <v>81</v>
      </c>
      <c r="F28" s="70" t="s">
        <v>12</v>
      </c>
      <c r="G28" s="70" t="str">
        <f t="shared" si="3"/>
        <v>TUNTAS</v>
      </c>
      <c r="I28" s="202">
        <f t="shared" si="4"/>
        <v>79.521929824561397</v>
      </c>
      <c r="J28" s="202">
        <f t="shared" si="0"/>
        <v>15</v>
      </c>
      <c r="L28" s="202">
        <f>'DATA SISWA'!CQ59</f>
        <v>42.5</v>
      </c>
      <c r="M28">
        <v>35</v>
      </c>
      <c r="N28">
        <v>23</v>
      </c>
      <c r="O28">
        <v>50</v>
      </c>
      <c r="P28">
        <v>25</v>
      </c>
      <c r="Q28" s="202">
        <f t="shared" si="5"/>
        <v>35.1</v>
      </c>
      <c r="R28" s="202">
        <f t="shared" si="6"/>
        <v>77.131578947368425</v>
      </c>
      <c r="S28">
        <v>92</v>
      </c>
      <c r="T28">
        <v>65</v>
      </c>
      <c r="X28" s="202">
        <f t="shared" si="7"/>
        <v>78.043859649122808</v>
      </c>
      <c r="Y28">
        <v>80</v>
      </c>
      <c r="Z28">
        <v>81</v>
      </c>
      <c r="AA28">
        <v>82</v>
      </c>
      <c r="AD28" s="202">
        <f t="shared" si="8"/>
        <v>81</v>
      </c>
      <c r="AF28" s="202">
        <f t="shared" si="9"/>
        <v>77.868085106382978</v>
      </c>
      <c r="AG28" s="202">
        <f t="shared" si="10"/>
        <v>80.611111111111114</v>
      </c>
    </row>
    <row r="29" spans="1:33" x14ac:dyDescent="0.25">
      <c r="A29" s="70">
        <f>'[2]DATA SISWA'!A33</f>
        <v>18</v>
      </c>
      <c r="B29" s="203">
        <v>5490</v>
      </c>
      <c r="C29" s="200" t="str">
        <f>'DATA SISWA'!B60</f>
        <v>NAZILI ANANDA</v>
      </c>
      <c r="D29" s="201">
        <f t="shared" si="1"/>
        <v>80.114035087719301</v>
      </c>
      <c r="E29" s="201">
        <f t="shared" si="2"/>
        <v>81</v>
      </c>
      <c r="F29" s="70" t="s">
        <v>282</v>
      </c>
      <c r="G29" s="70" t="str">
        <f t="shared" si="3"/>
        <v>TUNTAS</v>
      </c>
      <c r="I29" s="202">
        <f t="shared" si="4"/>
        <v>80.557017543859644</v>
      </c>
      <c r="J29" s="202">
        <f t="shared" si="0"/>
        <v>10</v>
      </c>
      <c r="L29" s="202">
        <f>'DATA SISWA'!CQ60</f>
        <v>69.5</v>
      </c>
      <c r="M29">
        <v>30</v>
      </c>
      <c r="N29">
        <v>54</v>
      </c>
      <c r="O29">
        <v>50</v>
      </c>
      <c r="P29">
        <v>33</v>
      </c>
      <c r="Q29" s="202">
        <f t="shared" si="5"/>
        <v>47.3</v>
      </c>
      <c r="R29" s="202">
        <f t="shared" si="6"/>
        <v>80.34210526315789</v>
      </c>
      <c r="S29">
        <v>88</v>
      </c>
      <c r="T29">
        <v>72</v>
      </c>
      <c r="X29" s="202">
        <f t="shared" si="7"/>
        <v>80.114035087719301</v>
      </c>
      <c r="Y29">
        <v>80</v>
      </c>
      <c r="Z29">
        <v>81</v>
      </c>
      <c r="AA29">
        <v>82</v>
      </c>
      <c r="AD29" s="202">
        <f t="shared" si="8"/>
        <v>81</v>
      </c>
      <c r="AF29" s="202">
        <f t="shared" si="9"/>
        <v>79.944680851063822</v>
      </c>
      <c r="AG29" s="202">
        <f t="shared" si="10"/>
        <v>88.411111111111111</v>
      </c>
    </row>
    <row r="30" spans="1:33" x14ac:dyDescent="0.25">
      <c r="A30" s="70">
        <f>'[2]DATA SISWA'!A34</f>
        <v>19</v>
      </c>
      <c r="B30" s="199">
        <v>5491</v>
      </c>
      <c r="C30" s="200" t="str">
        <f>'DATA SISWA'!B61</f>
        <v>NUR KHAIRINA</v>
      </c>
      <c r="D30" s="201">
        <f t="shared" si="1"/>
        <v>79.127192982456151</v>
      </c>
      <c r="E30" s="201">
        <f t="shared" si="2"/>
        <v>81</v>
      </c>
      <c r="F30" s="70" t="s">
        <v>12</v>
      </c>
      <c r="G30" s="70" t="str">
        <f t="shared" si="3"/>
        <v>TUNTAS</v>
      </c>
      <c r="I30" s="202">
        <f t="shared" si="4"/>
        <v>80.063596491228083</v>
      </c>
      <c r="J30" s="202">
        <f t="shared" si="0"/>
        <v>13</v>
      </c>
      <c r="L30" s="202">
        <f>'DATA SISWA'!CQ61</f>
        <v>75.25</v>
      </c>
      <c r="M30">
        <v>45</v>
      </c>
      <c r="N30">
        <v>23</v>
      </c>
      <c r="O30">
        <v>42</v>
      </c>
      <c r="P30">
        <v>33</v>
      </c>
      <c r="Q30" s="202">
        <f t="shared" si="5"/>
        <v>43.65</v>
      </c>
      <c r="R30" s="202">
        <f t="shared" si="6"/>
        <v>79.381578947368425</v>
      </c>
      <c r="S30">
        <v>88</v>
      </c>
      <c r="T30">
        <v>70</v>
      </c>
      <c r="X30" s="202">
        <f t="shared" si="7"/>
        <v>79.127192982456151</v>
      </c>
      <c r="Y30">
        <v>80</v>
      </c>
      <c r="Z30">
        <v>81</v>
      </c>
      <c r="AA30">
        <v>82</v>
      </c>
      <c r="AD30" s="202">
        <f t="shared" si="8"/>
        <v>81</v>
      </c>
      <c r="AF30" s="202">
        <f t="shared" si="9"/>
        <v>79.323404255319147</v>
      </c>
      <c r="AG30" s="202">
        <f t="shared" si="10"/>
        <v>90.072222222222223</v>
      </c>
    </row>
    <row r="31" spans="1:33" x14ac:dyDescent="0.25">
      <c r="A31" s="70">
        <f>'[2]DATA SISWA'!A35</f>
        <v>20</v>
      </c>
      <c r="B31" s="203">
        <v>5504</v>
      </c>
      <c r="C31" s="200" t="str">
        <f>'DATA SISWA'!B62</f>
        <v>ODY OVRIOLDY</v>
      </c>
      <c r="D31" s="201">
        <f t="shared" si="1"/>
        <v>88.662280701754369</v>
      </c>
      <c r="E31" s="201">
        <f t="shared" si="2"/>
        <v>84.333333333333329</v>
      </c>
      <c r="F31" s="70" t="s">
        <v>282</v>
      </c>
      <c r="G31" s="70" t="str">
        <f t="shared" si="3"/>
        <v>TUNTAS</v>
      </c>
      <c r="I31" s="202">
        <f t="shared" si="4"/>
        <v>86.497807017543849</v>
      </c>
      <c r="J31" s="202">
        <f t="shared" si="0"/>
        <v>2</v>
      </c>
      <c r="L31" s="202">
        <f>'DATA SISWA'!CQ62</f>
        <v>53.75</v>
      </c>
      <c r="M31">
        <v>70</v>
      </c>
      <c r="N31">
        <v>100</v>
      </c>
      <c r="O31">
        <v>75</v>
      </c>
      <c r="P31">
        <v>83</v>
      </c>
      <c r="Q31" s="202">
        <f t="shared" si="5"/>
        <v>76.349999999999994</v>
      </c>
      <c r="R31" s="202">
        <f t="shared" si="6"/>
        <v>87.98684210526315</v>
      </c>
      <c r="S31">
        <v>88</v>
      </c>
      <c r="T31">
        <v>90</v>
      </c>
      <c r="X31" s="202">
        <f t="shared" si="7"/>
        <v>88.662280701754369</v>
      </c>
      <c r="Y31">
        <v>85</v>
      </c>
      <c r="Z31">
        <v>84</v>
      </c>
      <c r="AA31">
        <v>84</v>
      </c>
      <c r="AD31" s="202">
        <f t="shared" si="8"/>
        <v>84.333333333333329</v>
      </c>
      <c r="AF31" s="202">
        <f t="shared" si="9"/>
        <v>84.889361702127658</v>
      </c>
      <c r="AG31" s="202">
        <f t="shared" si="10"/>
        <v>83.861111111111114</v>
      </c>
    </row>
    <row r="32" spans="1:33" x14ac:dyDescent="0.25">
      <c r="A32" s="70">
        <f>'[2]DATA SISWA'!A36</f>
        <v>21</v>
      </c>
      <c r="B32" s="199">
        <v>5506</v>
      </c>
      <c r="C32" s="200" t="str">
        <f>'DATA SISWA'!B63</f>
        <v>RAHIMAYANI</v>
      </c>
      <c r="D32" s="201">
        <f t="shared" si="1"/>
        <v>83.399122807017548</v>
      </c>
      <c r="E32" s="201">
        <f t="shared" si="2"/>
        <v>83.666666666666671</v>
      </c>
      <c r="F32" s="70" t="s">
        <v>282</v>
      </c>
      <c r="G32" s="70" t="str">
        <f t="shared" si="3"/>
        <v>TUNTAS</v>
      </c>
      <c r="I32" s="202">
        <f t="shared" si="4"/>
        <v>83.53289473684211</v>
      </c>
      <c r="J32" s="202">
        <f t="shared" si="0"/>
        <v>4</v>
      </c>
      <c r="L32" s="202">
        <f>'DATA SISWA'!CQ63</f>
        <v>55.75</v>
      </c>
      <c r="M32">
        <v>75</v>
      </c>
      <c r="N32">
        <v>92</v>
      </c>
      <c r="O32">
        <v>58</v>
      </c>
      <c r="P32">
        <v>67</v>
      </c>
      <c r="Q32" s="202">
        <f t="shared" si="5"/>
        <v>69.55</v>
      </c>
      <c r="R32" s="202">
        <f t="shared" si="6"/>
        <v>86.19736842105263</v>
      </c>
      <c r="S32">
        <v>84</v>
      </c>
      <c r="T32">
        <v>80</v>
      </c>
      <c r="X32" s="202">
        <f t="shared" si="7"/>
        <v>83.399122807017548</v>
      </c>
      <c r="Y32">
        <v>83</v>
      </c>
      <c r="Z32">
        <v>85</v>
      </c>
      <c r="AA32">
        <v>83</v>
      </c>
      <c r="AD32" s="202">
        <f t="shared" si="8"/>
        <v>83.666666666666671</v>
      </c>
      <c r="AF32" s="202">
        <f t="shared" si="9"/>
        <v>83.731914893617017</v>
      </c>
      <c r="AG32" s="202">
        <f t="shared" si="10"/>
        <v>84.438888888888883</v>
      </c>
    </row>
    <row r="33" spans="1:33" x14ac:dyDescent="0.25">
      <c r="A33" s="70">
        <f>'[2]DATA SISWA'!A37</f>
        <v>22</v>
      </c>
      <c r="B33" s="203">
        <v>5804</v>
      </c>
      <c r="C33" s="200" t="str">
        <f>'DATA SISWA'!B64</f>
        <v>RAPNI SEPRIA</v>
      </c>
      <c r="D33" s="201">
        <f t="shared" si="1"/>
        <v>56.671052631578952</v>
      </c>
      <c r="E33" s="201">
        <f t="shared" si="2"/>
        <v>81</v>
      </c>
      <c r="F33" s="70" t="s">
        <v>12</v>
      </c>
      <c r="G33" s="70" t="str">
        <f t="shared" si="3"/>
        <v>TIDAK TUNTAS</v>
      </c>
      <c r="I33" s="202">
        <f t="shared" si="4"/>
        <v>68.83552631578948</v>
      </c>
      <c r="J33" s="202">
        <f t="shared" si="0"/>
        <v>26</v>
      </c>
      <c r="L33" s="202">
        <f>'DATA SISWA'!CQ64</f>
        <v>52.25</v>
      </c>
      <c r="M33">
        <v>55</v>
      </c>
      <c r="N33">
        <v>85</v>
      </c>
      <c r="O33">
        <v>0</v>
      </c>
      <c r="P33">
        <v>0</v>
      </c>
      <c r="Q33" s="202">
        <f t="shared" si="5"/>
        <v>38.450000000000003</v>
      </c>
      <c r="R33" s="202">
        <f t="shared" si="6"/>
        <v>78.01315789473685</v>
      </c>
      <c r="S33">
        <v>92</v>
      </c>
      <c r="T33">
        <v>0</v>
      </c>
      <c r="X33" s="202">
        <f t="shared" si="7"/>
        <v>56.671052631578952</v>
      </c>
      <c r="Y33">
        <v>80</v>
      </c>
      <c r="Z33">
        <v>81</v>
      </c>
      <c r="AA33">
        <v>82</v>
      </c>
      <c r="AD33" s="202">
        <f t="shared" si="8"/>
        <v>81</v>
      </c>
      <c r="AF33" s="202">
        <f t="shared" si="9"/>
        <v>78.438297872340428</v>
      </c>
      <c r="AG33" s="202">
        <f t="shared" si="10"/>
        <v>83.427777777777777</v>
      </c>
    </row>
    <row r="34" spans="1:33" x14ac:dyDescent="0.25">
      <c r="A34" s="70">
        <f>'[2]DATA SISWA'!A38</f>
        <v>23</v>
      </c>
      <c r="B34" s="204">
        <v>5512</v>
      </c>
      <c r="C34" s="200" t="str">
        <f>'DATA SISWA'!B65</f>
        <v>RUDY</v>
      </c>
      <c r="D34" s="201">
        <f t="shared" si="1"/>
        <v>76.149122807017548</v>
      </c>
      <c r="E34" s="201">
        <f t="shared" si="2"/>
        <v>80.333333333333329</v>
      </c>
      <c r="F34" s="70" t="s">
        <v>12</v>
      </c>
      <c r="G34" s="70" t="str">
        <f t="shared" si="3"/>
        <v>TUNTAS</v>
      </c>
      <c r="I34" s="202">
        <f t="shared" si="4"/>
        <v>78.241228070175438</v>
      </c>
      <c r="J34" s="202">
        <f t="shared" si="0"/>
        <v>25</v>
      </c>
      <c r="L34" s="202">
        <f>'DATA SISWA'!CQ65</f>
        <v>31.5</v>
      </c>
      <c r="M34">
        <v>25</v>
      </c>
      <c r="N34">
        <v>39</v>
      </c>
      <c r="O34">
        <v>50</v>
      </c>
      <c r="P34">
        <v>17</v>
      </c>
      <c r="Q34" s="202">
        <f t="shared" si="5"/>
        <v>32.5</v>
      </c>
      <c r="R34" s="202">
        <f t="shared" si="6"/>
        <v>76.44736842105263</v>
      </c>
      <c r="S34">
        <v>92</v>
      </c>
      <c r="T34">
        <v>60</v>
      </c>
      <c r="X34" s="202">
        <f t="shared" si="7"/>
        <v>76.149122807017548</v>
      </c>
      <c r="Y34">
        <v>78</v>
      </c>
      <c r="Z34">
        <v>81</v>
      </c>
      <c r="AA34">
        <v>82</v>
      </c>
      <c r="AD34" s="202">
        <f t="shared" si="8"/>
        <v>80.333333333333329</v>
      </c>
      <c r="AF34" s="202">
        <f t="shared" si="9"/>
        <v>77.425531914893611</v>
      </c>
      <c r="AG34" s="202">
        <f t="shared" si="10"/>
        <v>77.433333333333337</v>
      </c>
    </row>
    <row r="35" spans="1:33" x14ac:dyDescent="0.25">
      <c r="A35" s="70">
        <f>'[2]DATA SISWA'!A39</f>
        <v>24</v>
      </c>
      <c r="B35" s="205">
        <v>5516</v>
      </c>
      <c r="C35" s="200" t="str">
        <f>'DATA SISWA'!B66</f>
        <v>SANIA</v>
      </c>
      <c r="D35" s="201">
        <f t="shared" si="1"/>
        <v>77.166666666666671</v>
      </c>
      <c r="E35" s="201">
        <f t="shared" si="2"/>
        <v>81</v>
      </c>
      <c r="F35" s="70" t="s">
        <v>12</v>
      </c>
      <c r="G35" s="70" t="str">
        <f t="shared" si="3"/>
        <v>TUNTAS</v>
      </c>
      <c r="I35" s="202">
        <f t="shared" si="4"/>
        <v>79.083333333333343</v>
      </c>
      <c r="J35" s="202">
        <f t="shared" si="0"/>
        <v>18</v>
      </c>
      <c r="L35" s="202">
        <f>'DATA SISWA'!CQ66</f>
        <v>46.5</v>
      </c>
      <c r="M35">
        <v>40</v>
      </c>
      <c r="N35">
        <v>31</v>
      </c>
      <c r="O35">
        <v>42</v>
      </c>
      <c r="P35">
        <v>42</v>
      </c>
      <c r="Q35" s="202">
        <f t="shared" si="5"/>
        <v>40.299999999999997</v>
      </c>
      <c r="R35" s="202">
        <f t="shared" si="6"/>
        <v>78.5</v>
      </c>
      <c r="S35">
        <v>88</v>
      </c>
      <c r="T35">
        <v>65</v>
      </c>
      <c r="X35" s="202">
        <f t="shared" si="7"/>
        <v>77.166666666666671</v>
      </c>
      <c r="Y35">
        <v>80</v>
      </c>
      <c r="Z35">
        <v>81</v>
      </c>
      <c r="AA35">
        <v>82</v>
      </c>
      <c r="AD35" s="202">
        <f t="shared" si="8"/>
        <v>81</v>
      </c>
      <c r="AF35" s="202">
        <f t="shared" si="9"/>
        <v>78.753191489361697</v>
      </c>
      <c r="AG35" s="202">
        <f t="shared" si="10"/>
        <v>81.766666666666666</v>
      </c>
    </row>
    <row r="36" spans="1:33" x14ac:dyDescent="0.25">
      <c r="A36" s="70">
        <f>'[2]DATA SISWA'!A40</f>
        <v>25</v>
      </c>
      <c r="B36" s="116">
        <v>5519</v>
      </c>
      <c r="C36" s="200" t="str">
        <f>'DATA SISWA'!B67</f>
        <v>SITI AMINAH</v>
      </c>
      <c r="D36" s="201">
        <f t="shared" si="1"/>
        <v>80.640350877192986</v>
      </c>
      <c r="E36" s="201">
        <f t="shared" si="2"/>
        <v>82.333333333333329</v>
      </c>
      <c r="F36" s="70" t="s">
        <v>12</v>
      </c>
      <c r="G36" s="70" t="str">
        <f t="shared" si="3"/>
        <v>TUNTAS</v>
      </c>
      <c r="I36" s="202">
        <f t="shared" si="4"/>
        <v>81.48684210526315</v>
      </c>
      <c r="J36" s="202">
        <f t="shared" si="0"/>
        <v>6</v>
      </c>
      <c r="L36" s="202">
        <f>'DATA SISWA'!CQ67</f>
        <v>47.5</v>
      </c>
      <c r="M36">
        <v>55</v>
      </c>
      <c r="N36">
        <v>77</v>
      </c>
      <c r="O36">
        <v>42</v>
      </c>
      <c r="P36">
        <v>83</v>
      </c>
      <c r="Q36" s="202">
        <f t="shared" si="5"/>
        <v>60.9</v>
      </c>
      <c r="R36" s="202">
        <f t="shared" si="6"/>
        <v>83.921052631578945</v>
      </c>
      <c r="S36">
        <v>88</v>
      </c>
      <c r="T36">
        <v>70</v>
      </c>
      <c r="X36" s="202">
        <f t="shared" si="7"/>
        <v>80.640350877192986</v>
      </c>
      <c r="Y36">
        <v>80</v>
      </c>
      <c r="Z36">
        <v>83</v>
      </c>
      <c r="AA36">
        <v>84</v>
      </c>
      <c r="AD36" s="202">
        <f t="shared" si="8"/>
        <v>82.333333333333329</v>
      </c>
      <c r="AF36" s="202">
        <f t="shared" si="9"/>
        <v>82.259574468085106</v>
      </c>
      <c r="AG36" s="202">
        <f t="shared" si="10"/>
        <v>82.055555555555557</v>
      </c>
    </row>
    <row r="37" spans="1:33" x14ac:dyDescent="0.25">
      <c r="A37" s="70">
        <f>'[2]DATA SISWA'!A41</f>
        <v>26</v>
      </c>
      <c r="B37" s="203">
        <v>5522</v>
      </c>
      <c r="C37" s="200" t="str">
        <f>'DATA SISWA'!B68</f>
        <v>SUCI RAHMALIA PUTRI</v>
      </c>
      <c r="D37" s="201">
        <f t="shared" si="1"/>
        <v>79.80263157894737</v>
      </c>
      <c r="E37" s="201">
        <f t="shared" si="2"/>
        <v>81</v>
      </c>
      <c r="F37" s="70" t="s">
        <v>12</v>
      </c>
      <c r="G37" s="70" t="str">
        <f t="shared" si="3"/>
        <v>TUNTAS</v>
      </c>
      <c r="I37" s="202">
        <f t="shared" si="4"/>
        <v>80.401315789473685</v>
      </c>
      <c r="J37" s="202">
        <f t="shared" si="0"/>
        <v>11</v>
      </c>
      <c r="L37" s="202">
        <f>'DATA SISWA'!CQ68</f>
        <v>39.75</v>
      </c>
      <c r="M37">
        <v>30</v>
      </c>
      <c r="N37">
        <v>46</v>
      </c>
      <c r="O37">
        <v>58</v>
      </c>
      <c r="P37">
        <v>83</v>
      </c>
      <c r="Q37" s="202">
        <f t="shared" si="5"/>
        <v>51.35</v>
      </c>
      <c r="R37" s="202">
        <f t="shared" si="6"/>
        <v>81.40789473684211</v>
      </c>
      <c r="S37">
        <v>88</v>
      </c>
      <c r="T37">
        <v>70</v>
      </c>
      <c r="X37" s="202">
        <f t="shared" si="7"/>
        <v>79.80263157894737</v>
      </c>
      <c r="Y37">
        <v>80</v>
      </c>
      <c r="Z37">
        <v>81</v>
      </c>
      <c r="AA37">
        <v>82</v>
      </c>
      <c r="AD37" s="202">
        <f t="shared" si="8"/>
        <v>81</v>
      </c>
      <c r="AF37" s="202">
        <f t="shared" si="9"/>
        <v>80.634042553191492</v>
      </c>
      <c r="AG37" s="202">
        <f t="shared" si="10"/>
        <v>79.816666666666663</v>
      </c>
    </row>
    <row r="38" spans="1:33" x14ac:dyDescent="0.25">
      <c r="A38" s="70">
        <f>'[2]DATA SISWA'!A42</f>
        <v>27</v>
      </c>
      <c r="B38" s="199">
        <v>5544</v>
      </c>
      <c r="C38" s="200" t="str">
        <f>'DATA SISWA'!B69</f>
        <v>WAHYUDI</v>
      </c>
      <c r="D38" s="201">
        <f>X38</f>
        <v>79.293859649122808</v>
      </c>
      <c r="E38" s="201">
        <f t="shared" si="2"/>
        <v>81</v>
      </c>
      <c r="F38" s="70" t="s">
        <v>12</v>
      </c>
      <c r="G38" s="70" t="str">
        <f t="shared" si="3"/>
        <v>TUNTAS</v>
      </c>
      <c r="I38" s="202">
        <f t="shared" si="4"/>
        <v>80.146929824561397</v>
      </c>
      <c r="J38" s="202">
        <f t="shared" si="0"/>
        <v>12</v>
      </c>
      <c r="L38" s="202">
        <f>'DATA SISWA'!CQ69</f>
        <v>55.75</v>
      </c>
      <c r="M38">
        <v>30</v>
      </c>
      <c r="N38">
        <v>39</v>
      </c>
      <c r="O38">
        <v>83</v>
      </c>
      <c r="P38">
        <v>58</v>
      </c>
      <c r="Q38" s="202">
        <f t="shared" si="5"/>
        <v>53.15</v>
      </c>
      <c r="R38" s="202">
        <f t="shared" si="6"/>
        <v>81.881578947368425</v>
      </c>
      <c r="S38">
        <v>88</v>
      </c>
      <c r="T38">
        <v>68</v>
      </c>
      <c r="X38" s="202">
        <f t="shared" si="7"/>
        <v>79.293859649122808</v>
      </c>
      <c r="Y38">
        <v>80</v>
      </c>
      <c r="Z38">
        <v>81</v>
      </c>
      <c r="AA38">
        <v>82</v>
      </c>
      <c r="AD38" s="202">
        <f t="shared" si="8"/>
        <v>81</v>
      </c>
      <c r="AF38" s="202">
        <f t="shared" si="9"/>
        <v>80.940425531914897</v>
      </c>
      <c r="AG38" s="202">
        <f t="shared" si="10"/>
        <v>84.438888888888883</v>
      </c>
    </row>
    <row r="39" spans="1:33" x14ac:dyDescent="0.25">
      <c r="A39" s="70">
        <f>'[2]DATA SISWA'!A43</f>
        <v>28</v>
      </c>
      <c r="B39" s="203">
        <v>5566</v>
      </c>
      <c r="C39" s="200" t="str">
        <f>'DATA SISWA'!B70</f>
        <v>YUNI ELKA SABELA</v>
      </c>
      <c r="D39" s="201">
        <f>X39</f>
        <v>79.013157894736835</v>
      </c>
      <c r="E39" s="201">
        <f t="shared" si="2"/>
        <v>0</v>
      </c>
      <c r="F39" s="70" t="s">
        <v>12</v>
      </c>
      <c r="G39" s="70" t="str">
        <f t="shared" si="3"/>
        <v>TUNTAS</v>
      </c>
      <c r="I39" s="202">
        <f t="shared" si="4"/>
        <v>39.506578947368418</v>
      </c>
      <c r="J39" s="202">
        <f t="shared" si="0"/>
        <v>28</v>
      </c>
      <c r="L39" s="202">
        <f>'DATA SISWA'!CQ70</f>
        <v>39.75</v>
      </c>
      <c r="M39">
        <v>30</v>
      </c>
      <c r="N39">
        <v>39</v>
      </c>
      <c r="O39">
        <v>83</v>
      </c>
      <c r="P39">
        <v>58</v>
      </c>
      <c r="Q39" s="202">
        <f t="shared" si="5"/>
        <v>49.95</v>
      </c>
      <c r="R39" s="202">
        <f t="shared" si="6"/>
        <v>81.03947368421052</v>
      </c>
      <c r="S39">
        <v>88</v>
      </c>
      <c r="T39">
        <v>68</v>
      </c>
      <c r="X39" s="202">
        <f t="shared" si="7"/>
        <v>79.013157894736835</v>
      </c>
      <c r="Y39">
        <v>0</v>
      </c>
      <c r="Z39">
        <v>0</v>
      </c>
      <c r="AA39">
        <v>0</v>
      </c>
      <c r="AD39" s="202">
        <f t="shared" si="8"/>
        <v>0</v>
      </c>
      <c r="AF39" s="202">
        <f t="shared" si="9"/>
        <v>80.395744680851067</v>
      </c>
      <c r="AG39" s="202">
        <f t="shared" si="10"/>
        <v>79.816666666666663</v>
      </c>
    </row>
    <row r="41" spans="1:33" ht="15.75" x14ac:dyDescent="0.25">
      <c r="A41" s="359" t="s">
        <v>313</v>
      </c>
      <c r="B41" s="359"/>
      <c r="C41" s="359"/>
      <c r="D41" s="359"/>
      <c r="E41" s="359"/>
      <c r="F41" s="359"/>
      <c r="G41" s="359"/>
    </row>
    <row r="43" spans="1:33" x14ac:dyDescent="0.25">
      <c r="A43" s="360" t="s">
        <v>98</v>
      </c>
      <c r="B43" s="361" t="s">
        <v>289</v>
      </c>
      <c r="C43" s="361" t="s">
        <v>290</v>
      </c>
      <c r="D43" s="361" t="s">
        <v>291</v>
      </c>
      <c r="E43" s="361"/>
      <c r="F43" s="361"/>
      <c r="G43" s="362" t="s">
        <v>314</v>
      </c>
    </row>
    <row r="44" spans="1:33" x14ac:dyDescent="0.25">
      <c r="A44" s="360"/>
      <c r="B44" s="361"/>
      <c r="C44" s="361"/>
      <c r="D44" s="195" t="s">
        <v>293</v>
      </c>
      <c r="E44" s="195" t="s">
        <v>294</v>
      </c>
      <c r="F44" s="195" t="s">
        <v>295</v>
      </c>
      <c r="G44" s="363"/>
    </row>
    <row r="45" spans="1:33" x14ac:dyDescent="0.25">
      <c r="A45" s="198">
        <v>1</v>
      </c>
      <c r="B45" s="198">
        <v>2</v>
      </c>
      <c r="C45" s="198">
        <v>3</v>
      </c>
      <c r="D45" s="198">
        <v>4</v>
      </c>
      <c r="E45" s="198">
        <v>5</v>
      </c>
      <c r="F45" s="198">
        <v>6</v>
      </c>
      <c r="G45" s="198">
        <v>7</v>
      </c>
    </row>
    <row r="46" spans="1:33" x14ac:dyDescent="0.25">
      <c r="A46" s="70">
        <v>1</v>
      </c>
      <c r="B46" s="200">
        <f t="shared" ref="B46:B55" si="11">INDEX($A:$J,MATCH($G46,$J:$J,0),2)</f>
        <v>5417</v>
      </c>
      <c r="C46" s="206" t="str">
        <f t="shared" ref="C46:C55" si="12">INDEX($A:$J,MATCH($G46,$J:$J,0),3)</f>
        <v>M. DIKI AMRULLAH</v>
      </c>
      <c r="D46" s="201">
        <f t="shared" ref="D46:D55" si="13">INDEX($A:$J,MATCH($G46,$J:$J,0),4)</f>
        <v>89.350877192982466</v>
      </c>
      <c r="E46" s="201">
        <f t="shared" ref="E46:E55" si="14">INDEX($A:$J,MATCH($G46,$J:$J,0),5)</f>
        <v>85</v>
      </c>
      <c r="F46" s="70" t="str">
        <f t="shared" ref="F46:F55" si="15">INDEX($A:$J,MATCH($G46,$J:$J,0),6)</f>
        <v>A</v>
      </c>
      <c r="G46" s="70">
        <f>SMALL($J$12:$J$38,ROWS($G$46:G46))</f>
        <v>1</v>
      </c>
    </row>
    <row r="47" spans="1:33" x14ac:dyDescent="0.25">
      <c r="A47" s="70">
        <v>2</v>
      </c>
      <c r="B47" s="200">
        <f t="shared" si="11"/>
        <v>5504</v>
      </c>
      <c r="C47" s="206" t="str">
        <f t="shared" si="12"/>
        <v>ODY OVRIOLDY</v>
      </c>
      <c r="D47" s="201">
        <f t="shared" si="13"/>
        <v>88.662280701754369</v>
      </c>
      <c r="E47" s="201">
        <f t="shared" si="14"/>
        <v>84.333333333333329</v>
      </c>
      <c r="F47" s="70" t="str">
        <f t="shared" si="15"/>
        <v>A</v>
      </c>
      <c r="G47" s="70">
        <f>SMALL($J$12:$J$38,ROWS($G$46:G47))</f>
        <v>2</v>
      </c>
    </row>
    <row r="48" spans="1:33" x14ac:dyDescent="0.25">
      <c r="A48" s="70">
        <v>3</v>
      </c>
      <c r="B48" s="200">
        <f t="shared" si="11"/>
        <v>5354</v>
      </c>
      <c r="C48" s="206" t="str">
        <f t="shared" si="12"/>
        <v>DIMAS SYURAHMAN</v>
      </c>
      <c r="D48" s="201">
        <f t="shared" si="13"/>
        <v>85.793859649122808</v>
      </c>
      <c r="E48" s="201">
        <f t="shared" si="14"/>
        <v>84.333333333333329</v>
      </c>
      <c r="F48" s="70" t="str">
        <f t="shared" si="15"/>
        <v>A</v>
      </c>
      <c r="G48" s="70">
        <f>SMALL($J$12:$J$38,ROWS($G$46:G48))</f>
        <v>3</v>
      </c>
    </row>
    <row r="49" spans="1:7" x14ac:dyDescent="0.25">
      <c r="A49" s="70">
        <v>4</v>
      </c>
      <c r="B49" s="200">
        <f t="shared" si="11"/>
        <v>5506</v>
      </c>
      <c r="C49" s="206" t="str">
        <f t="shared" si="12"/>
        <v>RAHIMAYANI</v>
      </c>
      <c r="D49" s="201">
        <f t="shared" si="13"/>
        <v>83.399122807017548</v>
      </c>
      <c r="E49" s="201">
        <f t="shared" si="14"/>
        <v>83.666666666666671</v>
      </c>
      <c r="F49" s="70" t="str">
        <f t="shared" si="15"/>
        <v>A</v>
      </c>
      <c r="G49" s="70">
        <f>SMALL($J$12:$J$38,ROWS($G$46:G49))</f>
        <v>4</v>
      </c>
    </row>
    <row r="50" spans="1:7" x14ac:dyDescent="0.25">
      <c r="A50" s="70">
        <v>5</v>
      </c>
      <c r="B50" s="200">
        <f t="shared" si="11"/>
        <v>5459</v>
      </c>
      <c r="C50" s="206" t="str">
        <f t="shared" si="12"/>
        <v>MUHAMMAD AJI ADHA</v>
      </c>
      <c r="D50" s="201">
        <f t="shared" si="13"/>
        <v>81.03947368421052</v>
      </c>
      <c r="E50" s="201">
        <f t="shared" si="14"/>
        <v>83.666666666666671</v>
      </c>
      <c r="F50" s="70" t="str">
        <f t="shared" si="15"/>
        <v>A</v>
      </c>
      <c r="G50" s="70">
        <f>SMALL($J$12:$J$38,ROWS($G$46:G50))</f>
        <v>5</v>
      </c>
    </row>
    <row r="51" spans="1:7" x14ac:dyDescent="0.25">
      <c r="A51" s="70">
        <v>6</v>
      </c>
      <c r="B51" s="200">
        <f t="shared" si="11"/>
        <v>5519</v>
      </c>
      <c r="C51" s="206" t="str">
        <f t="shared" si="12"/>
        <v>SITI AMINAH</v>
      </c>
      <c r="D51" s="201">
        <f t="shared" si="13"/>
        <v>80.640350877192986</v>
      </c>
      <c r="E51" s="201">
        <f t="shared" si="14"/>
        <v>82.333333333333329</v>
      </c>
      <c r="F51" s="70" t="str">
        <f t="shared" si="15"/>
        <v>B</v>
      </c>
      <c r="G51" s="70">
        <f>SMALL($J$12:$J$38,ROWS($G$46:G51))</f>
        <v>6</v>
      </c>
    </row>
    <row r="52" spans="1:7" x14ac:dyDescent="0.25">
      <c r="A52" s="70">
        <v>7</v>
      </c>
      <c r="B52" s="200">
        <f t="shared" si="11"/>
        <v>5464</v>
      </c>
      <c r="C52" s="206" t="str">
        <f t="shared" si="12"/>
        <v>MUHAMMAD JULIANSYAH</v>
      </c>
      <c r="D52" s="201">
        <f t="shared" si="13"/>
        <v>80.622807017543849</v>
      </c>
      <c r="E52" s="201">
        <f t="shared" si="14"/>
        <v>81</v>
      </c>
      <c r="F52" s="70" t="str">
        <f t="shared" si="15"/>
        <v>B</v>
      </c>
      <c r="G52" s="70">
        <f>SMALL($J$12:$J$38,ROWS($G$46:G52))</f>
        <v>7</v>
      </c>
    </row>
    <row r="53" spans="1:7" x14ac:dyDescent="0.25">
      <c r="A53" s="70">
        <v>8</v>
      </c>
      <c r="B53" s="200">
        <f t="shared" si="11"/>
        <v>5357</v>
      </c>
      <c r="C53" s="206" t="str">
        <f t="shared" si="12"/>
        <v>EMA NUR AZIRA</v>
      </c>
      <c r="D53" s="201">
        <f t="shared" si="13"/>
        <v>80.368421052631575</v>
      </c>
      <c r="E53" s="201">
        <f t="shared" si="14"/>
        <v>81</v>
      </c>
      <c r="F53" s="70" t="str">
        <f t="shared" si="15"/>
        <v>B</v>
      </c>
      <c r="G53" s="70">
        <f>SMALL($J$12:$J$38,ROWS($G$46:G53))</f>
        <v>8</v>
      </c>
    </row>
    <row r="54" spans="1:7" x14ac:dyDescent="0.25">
      <c r="A54" s="70">
        <v>9</v>
      </c>
      <c r="B54" s="200">
        <f t="shared" si="11"/>
        <v>5402</v>
      </c>
      <c r="C54" s="206" t="str">
        <f t="shared" si="12"/>
        <v>KEVIN CHRISTIAN</v>
      </c>
      <c r="D54" s="201">
        <f t="shared" si="13"/>
        <v>80.241228070175438</v>
      </c>
      <c r="E54" s="201">
        <f t="shared" si="14"/>
        <v>81</v>
      </c>
      <c r="F54" s="70" t="str">
        <f t="shared" si="15"/>
        <v>B</v>
      </c>
      <c r="G54" s="70">
        <f>SMALL($J$12:$J$38,ROWS($G$46:G54))</f>
        <v>9</v>
      </c>
    </row>
    <row r="55" spans="1:7" x14ac:dyDescent="0.25">
      <c r="A55" s="70">
        <v>10</v>
      </c>
      <c r="B55" s="200">
        <f t="shared" si="11"/>
        <v>5490</v>
      </c>
      <c r="C55" s="206" t="str">
        <f t="shared" si="12"/>
        <v>NAZILI ANANDA</v>
      </c>
      <c r="D55" s="201">
        <f t="shared" si="13"/>
        <v>80.114035087719301</v>
      </c>
      <c r="E55" s="201">
        <f t="shared" si="14"/>
        <v>81</v>
      </c>
      <c r="F55" s="70" t="str">
        <f t="shared" si="15"/>
        <v>A</v>
      </c>
      <c r="G55" s="70">
        <f>SMALL($J$12:$J$38,ROWS($G$46:G55))</f>
        <v>10</v>
      </c>
    </row>
    <row r="56" spans="1:7" x14ac:dyDescent="0.25">
      <c r="A56" s="196"/>
    </row>
    <row r="57" spans="1:7" x14ac:dyDescent="0.25">
      <c r="A57" s="196"/>
    </row>
    <row r="58" spans="1:7" x14ac:dyDescent="0.25">
      <c r="A58" s="24" t="s">
        <v>130</v>
      </c>
      <c r="F58" s="73" t="str">
        <f>'DATA GURU'!C28</f>
        <v>Kuala Tungkal, Maret 2019</v>
      </c>
    </row>
    <row r="59" spans="1:7" x14ac:dyDescent="0.25">
      <c r="A59" s="24" t="s">
        <v>129</v>
      </c>
    </row>
    <row r="60" spans="1:7" x14ac:dyDescent="0.25">
      <c r="A60" s="24" t="str">
        <f>'DATA GURU'!C11</f>
        <v>SMA Negeri 2 Kuala Tungkal</v>
      </c>
      <c r="F60" s="73" t="s">
        <v>18</v>
      </c>
    </row>
    <row r="61" spans="1:7" x14ac:dyDescent="0.25">
      <c r="A61" s="24"/>
      <c r="F61" s="23"/>
    </row>
    <row r="62" spans="1:7" x14ac:dyDescent="0.25">
      <c r="A62" s="24"/>
      <c r="F62" s="23"/>
    </row>
    <row r="63" spans="1:7" x14ac:dyDescent="0.25">
      <c r="A63" s="24"/>
    </row>
    <row r="64" spans="1:7" x14ac:dyDescent="0.25">
      <c r="A64" s="25" t="str">
        <f>'DATA GURU'!C14</f>
        <v>EFFI RUBIYANTO, S.Pd., M.Si.</v>
      </c>
      <c r="F64" s="74" t="str">
        <f>'DATA GURU'!C25</f>
        <v>HARLIAWAN</v>
      </c>
    </row>
    <row r="65" spans="1:7" x14ac:dyDescent="0.25">
      <c r="A65" t="s">
        <v>131</v>
      </c>
      <c r="B65" t="str">
        <f>'DATA GURU'!C15</f>
        <v>197007161996011000</v>
      </c>
      <c r="F65" t="s">
        <v>131</v>
      </c>
      <c r="G65" t="str">
        <f>'DATA GURU'!C26</f>
        <v>197512152007011021</v>
      </c>
    </row>
  </sheetData>
  <mergeCells count="15">
    <mergeCell ref="L10:P10"/>
    <mergeCell ref="S10:W10"/>
    <mergeCell ref="Y10:AC10"/>
    <mergeCell ref="A41:G41"/>
    <mergeCell ref="A43:A44"/>
    <mergeCell ref="B43:B44"/>
    <mergeCell ref="C43:C44"/>
    <mergeCell ref="D43:F43"/>
    <mergeCell ref="G43:G44"/>
    <mergeCell ref="A1:G1"/>
    <mergeCell ref="A9:A10"/>
    <mergeCell ref="B9:B10"/>
    <mergeCell ref="C9:C10"/>
    <mergeCell ref="D9:F9"/>
    <mergeCell ref="G9:G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workbookViewId="0">
      <pane xSplit="3" ySplit="11" topLeftCell="H12" activePane="bottomRight" state="frozen"/>
      <selection pane="topRight" activeCell="D1" sqref="D1"/>
      <selection pane="bottomLeft" activeCell="A12" sqref="A12"/>
      <selection pane="bottomRight" activeCell="AG12" sqref="AG12:AG39"/>
    </sheetView>
  </sheetViews>
  <sheetFormatPr defaultRowHeight="15" x14ac:dyDescent="0.25"/>
  <cols>
    <col min="2" max="2" width="6.140625" customWidth="1"/>
    <col min="3" max="3" width="20" customWidth="1"/>
    <col min="4" max="4" width="8.5703125" customWidth="1"/>
    <col min="5" max="5" width="11" customWidth="1"/>
    <col min="6" max="6" width="7.7109375" customWidth="1"/>
    <col min="7" max="7" width="32.42578125" customWidth="1"/>
    <col min="9" max="9" width="6.7109375" customWidth="1"/>
    <col min="10" max="10" width="5.28515625" customWidth="1"/>
    <col min="11" max="11" width="4.28515625" customWidth="1"/>
    <col min="12" max="12" width="6.85546875" customWidth="1"/>
    <col min="13" max="16" width="4.28515625" customWidth="1"/>
    <col min="18" max="18" width="6.5703125" customWidth="1"/>
    <col min="19" max="23" width="4.140625" customWidth="1"/>
    <col min="25" max="29" width="3.85546875" customWidth="1"/>
    <col min="30" max="30" width="13.140625" customWidth="1"/>
    <col min="31" max="32" width="4.5703125" customWidth="1"/>
    <col min="33" max="33" width="6.28515625" customWidth="1"/>
  </cols>
  <sheetData>
    <row r="1" spans="1:33" ht="15.75" x14ac:dyDescent="0.25">
      <c r="A1" s="359" t="s">
        <v>324</v>
      </c>
      <c r="B1" s="359"/>
      <c r="C1" s="359"/>
      <c r="D1" s="359"/>
      <c r="E1" s="359"/>
      <c r="F1" s="359"/>
      <c r="G1" s="359"/>
    </row>
    <row r="2" spans="1:33" x14ac:dyDescent="0.25">
      <c r="I2" s="209" t="s">
        <v>321</v>
      </c>
    </row>
    <row r="3" spans="1:33" x14ac:dyDescent="0.25">
      <c r="A3" t="s">
        <v>94</v>
      </c>
      <c r="D3" s="196" t="s">
        <v>20</v>
      </c>
      <c r="E3" t="str">
        <f>'DATA GURU'!C11</f>
        <v>SMA Negeri 2 Kuala Tungkal</v>
      </c>
      <c r="I3" t="s">
        <v>322</v>
      </c>
    </row>
    <row r="4" spans="1:33" x14ac:dyDescent="0.25">
      <c r="A4" t="s">
        <v>1</v>
      </c>
      <c r="D4" s="196" t="s">
        <v>20</v>
      </c>
      <c r="E4" t="str">
        <f>'DATA GURU'!C16</f>
        <v>Bahasa Indonesia</v>
      </c>
    </row>
    <row r="5" spans="1:33" x14ac:dyDescent="0.25">
      <c r="A5" t="s">
        <v>25</v>
      </c>
      <c r="D5" s="196" t="s">
        <v>20</v>
      </c>
      <c r="E5" t="str">
        <f>'DATA GURU'!C18</f>
        <v>XII IPS / Genab</v>
      </c>
    </row>
    <row r="6" spans="1:33" x14ac:dyDescent="0.25">
      <c r="A6" t="s">
        <v>287</v>
      </c>
      <c r="D6" s="196" t="s">
        <v>20</v>
      </c>
      <c r="E6" t="str">
        <f>'DATA GURU'!C19</f>
        <v>2018 / 2019</v>
      </c>
    </row>
    <row r="7" spans="1:33" x14ac:dyDescent="0.25">
      <c r="A7" t="s">
        <v>288</v>
      </c>
      <c r="D7" s="196" t="s">
        <v>20</v>
      </c>
      <c r="E7" s="68">
        <v>75</v>
      </c>
    </row>
    <row r="9" spans="1:33" x14ac:dyDescent="0.25">
      <c r="A9" s="360" t="s">
        <v>98</v>
      </c>
      <c r="B9" s="361" t="s">
        <v>289</v>
      </c>
      <c r="C9" s="361" t="s">
        <v>290</v>
      </c>
      <c r="D9" s="361" t="s">
        <v>291</v>
      </c>
      <c r="E9" s="361"/>
      <c r="F9" s="361"/>
      <c r="G9" s="364" t="s">
        <v>292</v>
      </c>
    </row>
    <row r="10" spans="1:33" x14ac:dyDescent="0.25">
      <c r="A10" s="360"/>
      <c r="B10" s="361"/>
      <c r="C10" s="361"/>
      <c r="D10" s="195" t="s">
        <v>293</v>
      </c>
      <c r="E10" s="195" t="s">
        <v>294</v>
      </c>
      <c r="F10" s="195" t="s">
        <v>295</v>
      </c>
      <c r="G10" s="363"/>
      <c r="I10" s="207" t="s">
        <v>316</v>
      </c>
      <c r="J10" t="s">
        <v>296</v>
      </c>
      <c r="L10" s="357" t="s">
        <v>297</v>
      </c>
      <c r="M10" s="357"/>
      <c r="N10" s="357"/>
      <c r="O10" s="357"/>
      <c r="P10" s="357"/>
      <c r="Q10" s="196" t="s">
        <v>317</v>
      </c>
      <c r="R10" s="196" t="s">
        <v>318</v>
      </c>
      <c r="S10" s="358" t="s">
        <v>298</v>
      </c>
      <c r="T10" s="358"/>
      <c r="U10" s="358"/>
      <c r="V10" s="358"/>
      <c r="W10" s="358"/>
      <c r="X10" s="197" t="s">
        <v>299</v>
      </c>
      <c r="Y10" s="357" t="s">
        <v>319</v>
      </c>
      <c r="Z10" s="357"/>
      <c r="AA10" s="357"/>
      <c r="AB10" s="357"/>
      <c r="AC10" s="357"/>
      <c r="AD10" s="208" t="s">
        <v>300</v>
      </c>
      <c r="AG10" t="s">
        <v>318</v>
      </c>
    </row>
    <row r="11" spans="1:33" x14ac:dyDescent="0.25">
      <c r="A11" s="198">
        <v>1</v>
      </c>
      <c r="B11" s="198">
        <v>2</v>
      </c>
      <c r="C11" s="198">
        <v>3</v>
      </c>
      <c r="D11" s="198">
        <v>4</v>
      </c>
      <c r="E11" s="198">
        <v>5</v>
      </c>
      <c r="F11" s="198">
        <v>6</v>
      </c>
      <c r="G11" s="198">
        <v>7</v>
      </c>
      <c r="I11" s="196" t="s">
        <v>301</v>
      </c>
      <c r="L11" s="196" t="s">
        <v>302</v>
      </c>
      <c r="M11" t="s">
        <v>303</v>
      </c>
      <c r="N11" t="s">
        <v>304</v>
      </c>
      <c r="O11" s="196" t="s">
        <v>305</v>
      </c>
      <c r="P11" s="196" t="s">
        <v>306</v>
      </c>
      <c r="Q11" s="196" t="s">
        <v>2</v>
      </c>
      <c r="R11" s="196"/>
      <c r="S11" s="196" t="s">
        <v>307</v>
      </c>
      <c r="T11" s="196" t="s">
        <v>308</v>
      </c>
      <c r="U11" s="196" t="s">
        <v>309</v>
      </c>
      <c r="V11" s="196" t="s">
        <v>310</v>
      </c>
      <c r="W11" s="196" t="s">
        <v>311</v>
      </c>
      <c r="X11" s="208" t="s">
        <v>312</v>
      </c>
      <c r="Y11">
        <v>1</v>
      </c>
      <c r="Z11">
        <v>2</v>
      </c>
      <c r="AA11">
        <v>3</v>
      </c>
      <c r="AB11">
        <v>4</v>
      </c>
      <c r="AC11">
        <v>5</v>
      </c>
      <c r="AD11" s="208" t="s">
        <v>320</v>
      </c>
      <c r="AG11" t="s">
        <v>326</v>
      </c>
    </row>
    <row r="12" spans="1:33" x14ac:dyDescent="0.25">
      <c r="A12" s="70">
        <f>'[2]DATA SISWA'!A16</f>
        <v>1</v>
      </c>
      <c r="B12" s="199">
        <v>5334</v>
      </c>
      <c r="C12" s="200" t="str">
        <f>'DATA SISWA'!B71</f>
        <v>AGUSTINO</v>
      </c>
      <c r="D12" s="201">
        <f>X12</f>
        <v>76.991228070175438</v>
      </c>
      <c r="E12" s="201">
        <f>AD12</f>
        <v>81</v>
      </c>
      <c r="F12" s="70" t="s">
        <v>12</v>
      </c>
      <c r="G12" s="70" t="str">
        <f>IF(D12&gt;=$E$7,"TUNTAS",IF(D12&lt;$E$7,"TIDAK TUNTAS"))</f>
        <v>TUNTAS</v>
      </c>
      <c r="I12" s="202">
        <f>AVERAGE(D12:E12)</f>
        <v>78.995614035087726</v>
      </c>
      <c r="J12" s="202">
        <f t="shared" ref="J12:J39" si="0">COUNTIF($I$12:$I$38,"&gt;"&amp;$I12)+COUNTIFS($I$12:$I$38,$I12,$D$12:$D$38,"&gt;"&amp;$D12)+COUNTIFS($I$12:$I$38,$I12,$D$12:$D$38,$D12,$E$12:$E$38,"&gt;"&amp;$E12)+COUNTIFS($I$12:$I$38,$I12,$D$12:$D$38,$D12,$E$12:$E$38,$E12,$F$12:$F$38,"&lt;"&amp;$F12)+1</f>
        <v>19</v>
      </c>
      <c r="L12" s="202">
        <f>'DATA SISWA'!CQ71</f>
        <v>50.5</v>
      </c>
      <c r="M12">
        <v>20</v>
      </c>
      <c r="N12">
        <v>31</v>
      </c>
      <c r="O12">
        <v>42</v>
      </c>
      <c r="P12">
        <v>67</v>
      </c>
      <c r="Q12" s="202">
        <f>AVERAGE(L12:P12)</f>
        <v>42.1</v>
      </c>
      <c r="R12" s="202">
        <f>75+(Q12-27)*15/57</f>
        <v>78.973684210526315</v>
      </c>
      <c r="S12">
        <v>92</v>
      </c>
      <c r="T12">
        <v>60</v>
      </c>
      <c r="X12" s="202">
        <f>AVERAGE(R12:W12)</f>
        <v>76.991228070175438</v>
      </c>
      <c r="Y12">
        <v>80</v>
      </c>
      <c r="Z12">
        <v>81</v>
      </c>
      <c r="AA12">
        <v>82</v>
      </c>
      <c r="AD12" s="202">
        <f>AVERAGE(Y12:AC12)</f>
        <v>81</v>
      </c>
      <c r="AF12" s="202">
        <f>77+((Q12-30)/(77-30)*(85-77))</f>
        <v>79.059574468085103</v>
      </c>
      <c r="AG12" s="202">
        <f>77+(L12-35)*13/30</f>
        <v>83.716666666666669</v>
      </c>
    </row>
    <row r="13" spans="1:33" x14ac:dyDescent="0.25">
      <c r="A13" s="70">
        <f>'[2]DATA SISWA'!A17</f>
        <v>2</v>
      </c>
      <c r="B13" s="203">
        <v>5350</v>
      </c>
      <c r="C13" s="200" t="str">
        <f>'DATA SISWA'!B72</f>
        <v>AMBO MHD. IFAN</v>
      </c>
      <c r="D13" s="201">
        <f t="shared" ref="D13:D37" si="1">X13</f>
        <v>78.324561403508767</v>
      </c>
      <c r="E13" s="201">
        <f t="shared" ref="E13:E39" si="2">AD13</f>
        <v>81</v>
      </c>
      <c r="F13" s="70" t="s">
        <v>12</v>
      </c>
      <c r="G13" s="70" t="str">
        <f t="shared" ref="G13:G39" si="3">IF(D13&gt;=$E$7,"TUNTAS",IF(D13&lt;$E$7,"TIDAK TUNTAS"))</f>
        <v>TUNTAS</v>
      </c>
      <c r="I13" s="202">
        <f t="shared" ref="I13:I39" si="4">AVERAGE(D13:E13)</f>
        <v>79.662280701754383</v>
      </c>
      <c r="J13" s="202">
        <f t="shared" si="0"/>
        <v>14</v>
      </c>
      <c r="L13" s="202">
        <f>'DATA SISWA'!CQ72</f>
        <v>51.5</v>
      </c>
      <c r="M13">
        <v>50</v>
      </c>
      <c r="N13">
        <v>62</v>
      </c>
      <c r="O13">
        <v>33</v>
      </c>
      <c r="P13">
        <v>33</v>
      </c>
      <c r="Q13" s="202">
        <f t="shared" ref="Q13:Q39" si="5">AVERAGE(L13:P13)</f>
        <v>45.9</v>
      </c>
      <c r="R13" s="202">
        <f t="shared" ref="R13:R39" si="6">75+(Q13-27)*15/57</f>
        <v>79.973684210526315</v>
      </c>
      <c r="S13">
        <v>92</v>
      </c>
      <c r="T13">
        <v>63</v>
      </c>
      <c r="X13" s="202">
        <f t="shared" ref="X13:X39" si="7">AVERAGE(R13:W13)</f>
        <v>78.324561403508767</v>
      </c>
      <c r="Y13">
        <v>80</v>
      </c>
      <c r="Z13">
        <v>81</v>
      </c>
      <c r="AA13">
        <v>82</v>
      </c>
      <c r="AD13" s="202">
        <f t="shared" ref="AD13:AD39" si="8">AVERAGE(Y13:AC13)</f>
        <v>81</v>
      </c>
      <c r="AF13" s="202">
        <f t="shared" ref="AF13:AF39" si="9">77+((Q13-30)/(77-30)*(85-77))</f>
        <v>79.706382978723411</v>
      </c>
      <c r="AG13" s="202">
        <f t="shared" ref="AG13:AG39" si="10">77+(L13-35)*13/30</f>
        <v>84.15</v>
      </c>
    </row>
    <row r="14" spans="1:33" x14ac:dyDescent="0.25">
      <c r="A14" s="70">
        <f>'[2]DATA SISWA'!A18</f>
        <v>3</v>
      </c>
      <c r="B14" s="199">
        <v>5354</v>
      </c>
      <c r="C14" s="200" t="str">
        <f>'DATA SISWA'!B73</f>
        <v>AYU MARYANA</v>
      </c>
      <c r="D14" s="201">
        <f t="shared" si="1"/>
        <v>86.074561403508767</v>
      </c>
      <c r="E14" s="201">
        <f t="shared" si="2"/>
        <v>84.333333333333329</v>
      </c>
      <c r="F14" s="70" t="s">
        <v>282</v>
      </c>
      <c r="G14" s="70" t="str">
        <f t="shared" si="3"/>
        <v>TUNTAS</v>
      </c>
      <c r="I14" s="202">
        <f t="shared" si="4"/>
        <v>85.203947368421041</v>
      </c>
      <c r="J14" s="202">
        <f t="shared" si="0"/>
        <v>3</v>
      </c>
      <c r="L14" s="202">
        <f>'DATA SISWA'!CQ73</f>
        <v>46.25</v>
      </c>
      <c r="M14">
        <v>75</v>
      </c>
      <c r="N14">
        <v>85</v>
      </c>
      <c r="O14">
        <v>67</v>
      </c>
      <c r="P14">
        <v>75</v>
      </c>
      <c r="Q14" s="202">
        <f t="shared" si="5"/>
        <v>69.650000000000006</v>
      </c>
      <c r="R14" s="202">
        <f t="shared" si="6"/>
        <v>86.223684210526315</v>
      </c>
      <c r="S14">
        <v>88</v>
      </c>
      <c r="T14">
        <v>84</v>
      </c>
      <c r="X14" s="202">
        <f t="shared" si="7"/>
        <v>86.074561403508767</v>
      </c>
      <c r="Y14">
        <v>84</v>
      </c>
      <c r="Z14">
        <v>85</v>
      </c>
      <c r="AA14">
        <v>84</v>
      </c>
      <c r="AD14" s="202">
        <f t="shared" si="8"/>
        <v>84.333333333333329</v>
      </c>
      <c r="AF14" s="202">
        <f t="shared" si="9"/>
        <v>83.748936170212772</v>
      </c>
      <c r="AG14" s="202">
        <f t="shared" si="10"/>
        <v>81.875</v>
      </c>
    </row>
    <row r="15" spans="1:33" x14ac:dyDescent="0.25">
      <c r="A15" s="70">
        <f>'[2]DATA SISWA'!A19</f>
        <v>4</v>
      </c>
      <c r="B15" s="203">
        <v>5357</v>
      </c>
      <c r="C15" s="200" t="str">
        <f>'DATA SISWA'!B74</f>
        <v>DINA MARTARINI</v>
      </c>
      <c r="D15" s="201">
        <f t="shared" si="1"/>
        <v>80.35526315789474</v>
      </c>
      <c r="E15" s="201">
        <f t="shared" si="2"/>
        <v>81</v>
      </c>
      <c r="F15" s="70" t="s">
        <v>12</v>
      </c>
      <c r="G15" s="70" t="str">
        <f t="shared" si="3"/>
        <v>TUNTAS</v>
      </c>
      <c r="I15" s="202">
        <f t="shared" si="4"/>
        <v>80.67763157894737</v>
      </c>
      <c r="J15" s="202">
        <f t="shared" si="0"/>
        <v>9</v>
      </c>
      <c r="L15" s="202">
        <f>'DATA SISWA'!CQ74</f>
        <v>52.25</v>
      </c>
      <c r="M15">
        <v>55</v>
      </c>
      <c r="N15">
        <v>46</v>
      </c>
      <c r="O15">
        <v>50</v>
      </c>
      <c r="P15">
        <v>66</v>
      </c>
      <c r="Q15" s="202">
        <f t="shared" si="5"/>
        <v>53.85</v>
      </c>
      <c r="R15" s="202">
        <f t="shared" si="6"/>
        <v>82.065789473684205</v>
      </c>
      <c r="S15">
        <v>92</v>
      </c>
      <c r="T15">
        <v>67</v>
      </c>
      <c r="X15" s="202">
        <f t="shared" si="7"/>
        <v>80.35526315789474</v>
      </c>
      <c r="Y15">
        <v>80</v>
      </c>
      <c r="Z15">
        <v>81</v>
      </c>
      <c r="AA15">
        <v>82</v>
      </c>
      <c r="AD15" s="202">
        <f t="shared" si="8"/>
        <v>81</v>
      </c>
      <c r="AF15" s="202">
        <f t="shared" si="9"/>
        <v>81.059574468085103</v>
      </c>
      <c r="AG15" s="202">
        <f t="shared" si="10"/>
        <v>84.474999999999994</v>
      </c>
    </row>
    <row r="16" spans="1:33" x14ac:dyDescent="0.25">
      <c r="A16" s="70">
        <f>'[2]DATA SISWA'!A20</f>
        <v>5</v>
      </c>
      <c r="B16" s="199">
        <v>5365</v>
      </c>
      <c r="C16" s="200" t="str">
        <f>'DATA SISWA'!B75</f>
        <v>FERRY JOKO SUSANTO</v>
      </c>
      <c r="D16" s="201">
        <f t="shared" si="1"/>
        <v>76.627192982456151</v>
      </c>
      <c r="E16" s="201">
        <f t="shared" si="2"/>
        <v>80.333333333333329</v>
      </c>
      <c r="F16" s="70" t="s">
        <v>12</v>
      </c>
      <c r="G16" s="70" t="str">
        <f t="shared" si="3"/>
        <v>TUNTAS</v>
      </c>
      <c r="I16" s="202">
        <f t="shared" si="4"/>
        <v>78.48026315789474</v>
      </c>
      <c r="J16" s="202">
        <f t="shared" si="0"/>
        <v>23</v>
      </c>
      <c r="L16" s="202">
        <f>'DATA SISWA'!CQ75</f>
        <v>34.75</v>
      </c>
      <c r="M16">
        <v>40</v>
      </c>
      <c r="N16">
        <v>46</v>
      </c>
      <c r="O16">
        <v>8</v>
      </c>
      <c r="P16">
        <v>42</v>
      </c>
      <c r="Q16" s="202">
        <f t="shared" si="5"/>
        <v>34.15</v>
      </c>
      <c r="R16" s="202">
        <f t="shared" si="6"/>
        <v>76.881578947368425</v>
      </c>
      <c r="S16">
        <v>88</v>
      </c>
      <c r="T16">
        <v>65</v>
      </c>
      <c r="X16" s="202">
        <f t="shared" si="7"/>
        <v>76.627192982456151</v>
      </c>
      <c r="Y16">
        <v>79</v>
      </c>
      <c r="Z16">
        <v>80</v>
      </c>
      <c r="AA16">
        <v>82</v>
      </c>
      <c r="AD16" s="202">
        <f t="shared" si="8"/>
        <v>80.333333333333329</v>
      </c>
      <c r="AF16" s="202">
        <f t="shared" si="9"/>
        <v>77.706382978723397</v>
      </c>
      <c r="AG16" s="202">
        <f t="shared" si="10"/>
        <v>76.891666666666666</v>
      </c>
    </row>
    <row r="17" spans="1:33" x14ac:dyDescent="0.25">
      <c r="A17" s="70">
        <f>'[2]DATA SISWA'!A21</f>
        <v>6</v>
      </c>
      <c r="B17" s="203">
        <v>5374</v>
      </c>
      <c r="C17" s="200" t="str">
        <f>'DATA SISWA'!B76</f>
        <v>HUSNUS SAFARI</v>
      </c>
      <c r="D17" s="201">
        <f t="shared" si="1"/>
        <v>76.473684210526315</v>
      </c>
      <c r="E17" s="201">
        <f t="shared" si="2"/>
        <v>80.333333333333329</v>
      </c>
      <c r="F17" s="70" t="s">
        <v>12</v>
      </c>
      <c r="G17" s="70" t="str">
        <f t="shared" si="3"/>
        <v>TUNTAS</v>
      </c>
      <c r="I17" s="202">
        <f t="shared" si="4"/>
        <v>78.403508771929822</v>
      </c>
      <c r="J17" s="202">
        <f t="shared" si="0"/>
        <v>25</v>
      </c>
      <c r="L17" s="202">
        <f>'DATA SISWA'!CQ76</f>
        <v>52</v>
      </c>
      <c r="M17">
        <v>50</v>
      </c>
      <c r="N17">
        <v>46</v>
      </c>
      <c r="O17">
        <v>8</v>
      </c>
      <c r="P17">
        <v>25</v>
      </c>
      <c r="Q17" s="202">
        <f t="shared" si="5"/>
        <v>36.200000000000003</v>
      </c>
      <c r="R17" s="202">
        <f t="shared" si="6"/>
        <v>77.421052631578945</v>
      </c>
      <c r="S17">
        <v>74</v>
      </c>
      <c r="T17">
        <v>78</v>
      </c>
      <c r="X17" s="202">
        <f t="shared" si="7"/>
        <v>76.473684210526315</v>
      </c>
      <c r="Y17">
        <v>79</v>
      </c>
      <c r="Z17">
        <v>80</v>
      </c>
      <c r="AA17">
        <v>82</v>
      </c>
      <c r="AD17" s="202">
        <f t="shared" si="8"/>
        <v>80.333333333333329</v>
      </c>
      <c r="AF17" s="202">
        <f t="shared" si="9"/>
        <v>78.055319148936164</v>
      </c>
      <c r="AG17" s="202">
        <f t="shared" si="10"/>
        <v>84.36666666666666</v>
      </c>
    </row>
    <row r="18" spans="1:33" x14ac:dyDescent="0.25">
      <c r="A18" s="70">
        <f>'[2]DATA SISWA'!A22</f>
        <v>7</v>
      </c>
      <c r="B18" s="199">
        <v>5382</v>
      </c>
      <c r="C18" s="200" t="str">
        <f>'DATA SISWA'!B77</f>
        <v>JHODI PRATAMA</v>
      </c>
      <c r="D18" s="201">
        <f t="shared" si="1"/>
        <v>77.456140350877192</v>
      </c>
      <c r="E18" s="201">
        <f t="shared" si="2"/>
        <v>81</v>
      </c>
      <c r="F18" s="70" t="s">
        <v>12</v>
      </c>
      <c r="G18" s="70" t="str">
        <f t="shared" si="3"/>
        <v>TUNTAS</v>
      </c>
      <c r="I18" s="202">
        <f t="shared" si="4"/>
        <v>79.228070175438603</v>
      </c>
      <c r="J18" s="202">
        <f t="shared" si="0"/>
        <v>17</v>
      </c>
      <c r="L18" s="202">
        <f>'DATA SISWA'!CQ77</f>
        <v>46</v>
      </c>
      <c r="M18">
        <v>30</v>
      </c>
      <c r="N18">
        <v>38</v>
      </c>
      <c r="O18">
        <v>33</v>
      </c>
      <c r="P18">
        <v>33</v>
      </c>
      <c r="Q18" s="202">
        <f t="shared" si="5"/>
        <v>36</v>
      </c>
      <c r="R18" s="202">
        <f t="shared" si="6"/>
        <v>77.368421052631575</v>
      </c>
      <c r="S18">
        <v>92</v>
      </c>
      <c r="T18">
        <v>63</v>
      </c>
      <c r="X18" s="202">
        <f t="shared" si="7"/>
        <v>77.456140350877192</v>
      </c>
      <c r="Y18">
        <v>80</v>
      </c>
      <c r="Z18">
        <v>81</v>
      </c>
      <c r="AA18">
        <v>82</v>
      </c>
      <c r="AD18" s="202">
        <f t="shared" si="8"/>
        <v>81</v>
      </c>
      <c r="AF18" s="202">
        <f t="shared" si="9"/>
        <v>78.021276595744681</v>
      </c>
      <c r="AG18" s="202">
        <f t="shared" si="10"/>
        <v>81.766666666666666</v>
      </c>
    </row>
    <row r="19" spans="1:33" x14ac:dyDescent="0.25">
      <c r="A19" s="70">
        <f>'[2]DATA SISWA'!A23</f>
        <v>8</v>
      </c>
      <c r="B19" s="203">
        <v>5391</v>
      </c>
      <c r="C19" s="200" t="str">
        <f>'DATA SISWA'!B78</f>
        <v>LILI SARMILA</v>
      </c>
      <c r="D19" s="201">
        <f t="shared" si="1"/>
        <v>76.728070175438589</v>
      </c>
      <c r="E19" s="201">
        <f t="shared" si="2"/>
        <v>80.333333333333329</v>
      </c>
      <c r="F19" s="70" t="s">
        <v>12</v>
      </c>
      <c r="G19" s="70" t="str">
        <f t="shared" si="3"/>
        <v>TUNTAS</v>
      </c>
      <c r="I19" s="202">
        <f t="shared" si="4"/>
        <v>78.530701754385959</v>
      </c>
      <c r="J19" s="202">
        <f t="shared" si="0"/>
        <v>20</v>
      </c>
      <c r="L19" s="202">
        <f>'DATA SISWA'!CQ78</f>
        <v>45.5</v>
      </c>
      <c r="M19">
        <v>25</v>
      </c>
      <c r="N19">
        <v>31</v>
      </c>
      <c r="O19">
        <v>25</v>
      </c>
      <c r="P19">
        <v>50</v>
      </c>
      <c r="Q19" s="202">
        <f t="shared" si="5"/>
        <v>35.299999999999997</v>
      </c>
      <c r="R19" s="202">
        <f t="shared" si="6"/>
        <v>77.184210526315795</v>
      </c>
      <c r="S19">
        <v>88</v>
      </c>
      <c r="T19">
        <v>65</v>
      </c>
      <c r="X19" s="202">
        <f t="shared" si="7"/>
        <v>76.728070175438589</v>
      </c>
      <c r="Y19">
        <v>80</v>
      </c>
      <c r="Z19">
        <v>81</v>
      </c>
      <c r="AA19">
        <v>80</v>
      </c>
      <c r="AD19" s="202">
        <f t="shared" si="8"/>
        <v>80.333333333333329</v>
      </c>
      <c r="AF19" s="202">
        <f t="shared" si="9"/>
        <v>77.902127659574461</v>
      </c>
      <c r="AG19" s="202">
        <f t="shared" si="10"/>
        <v>81.55</v>
      </c>
    </row>
    <row r="20" spans="1:33" x14ac:dyDescent="0.25">
      <c r="A20" s="70">
        <f>'[2]DATA SISWA'!A24</f>
        <v>9</v>
      </c>
      <c r="B20" s="199">
        <v>5401</v>
      </c>
      <c r="C20" s="200" t="str">
        <f>'DATA SISWA'!B79</f>
        <v>M. DIKI MAHMUDI</v>
      </c>
      <c r="D20" s="201">
        <f t="shared" si="1"/>
        <v>75.824561403508767</v>
      </c>
      <c r="E20" s="201">
        <f t="shared" si="2"/>
        <v>81</v>
      </c>
      <c r="F20" s="70" t="s">
        <v>12</v>
      </c>
      <c r="G20" s="70" t="str">
        <f t="shared" si="3"/>
        <v>TUNTAS</v>
      </c>
      <c r="I20" s="202">
        <f t="shared" si="4"/>
        <v>78.412280701754383</v>
      </c>
      <c r="J20" s="202">
        <f t="shared" si="0"/>
        <v>24</v>
      </c>
      <c r="L20" s="202">
        <f>'DATA SISWA'!CQ79</f>
        <v>56</v>
      </c>
      <c r="M20">
        <v>45</v>
      </c>
      <c r="N20">
        <v>15</v>
      </c>
      <c r="O20">
        <v>33</v>
      </c>
      <c r="P20">
        <v>33</v>
      </c>
      <c r="Q20" s="202">
        <f t="shared" si="5"/>
        <v>36.4</v>
      </c>
      <c r="R20" s="202">
        <f t="shared" si="6"/>
        <v>77.473684210526315</v>
      </c>
      <c r="S20">
        <v>72</v>
      </c>
      <c r="T20">
        <v>78</v>
      </c>
      <c r="X20" s="202">
        <f t="shared" si="7"/>
        <v>75.824561403508767</v>
      </c>
      <c r="Y20">
        <v>80</v>
      </c>
      <c r="Z20">
        <v>81</v>
      </c>
      <c r="AA20">
        <v>82</v>
      </c>
      <c r="AD20" s="202">
        <f t="shared" si="8"/>
        <v>81</v>
      </c>
      <c r="AF20" s="202">
        <f t="shared" si="9"/>
        <v>78.089361702127661</v>
      </c>
      <c r="AG20" s="202">
        <f t="shared" si="10"/>
        <v>86.1</v>
      </c>
    </row>
    <row r="21" spans="1:33" x14ac:dyDescent="0.25">
      <c r="A21" s="70">
        <f>'[2]DATA SISWA'!A25</f>
        <v>10</v>
      </c>
      <c r="B21" s="203">
        <v>5402</v>
      </c>
      <c r="C21" s="200" t="str">
        <f>'DATA SISWA'!B80</f>
        <v>M. IQBAL FADILLA</v>
      </c>
      <c r="D21" s="201">
        <f t="shared" si="1"/>
        <v>80.421052631578945</v>
      </c>
      <c r="E21" s="201">
        <f t="shared" si="2"/>
        <v>81</v>
      </c>
      <c r="F21" s="70" t="s">
        <v>12</v>
      </c>
      <c r="G21" s="70" t="str">
        <f t="shared" si="3"/>
        <v>TUNTAS</v>
      </c>
      <c r="I21" s="202">
        <f t="shared" si="4"/>
        <v>80.71052631578948</v>
      </c>
      <c r="J21" s="202">
        <f t="shared" si="0"/>
        <v>8</v>
      </c>
      <c r="L21" s="202">
        <f>'DATA SISWA'!CQ80</f>
        <v>61</v>
      </c>
      <c r="M21">
        <v>60</v>
      </c>
      <c r="N21">
        <v>77</v>
      </c>
      <c r="O21">
        <v>58</v>
      </c>
      <c r="P21">
        <v>17</v>
      </c>
      <c r="Q21" s="202">
        <f t="shared" si="5"/>
        <v>54.6</v>
      </c>
      <c r="R21" s="202">
        <f t="shared" si="6"/>
        <v>82.26315789473685</v>
      </c>
      <c r="S21">
        <v>92</v>
      </c>
      <c r="T21">
        <v>67</v>
      </c>
      <c r="X21" s="202">
        <f t="shared" si="7"/>
        <v>80.421052631578945</v>
      </c>
      <c r="Y21">
        <v>80</v>
      </c>
      <c r="Z21">
        <v>81</v>
      </c>
      <c r="AA21">
        <v>82</v>
      </c>
      <c r="AD21" s="202">
        <f t="shared" si="8"/>
        <v>81</v>
      </c>
      <c r="AF21" s="202">
        <f t="shared" si="9"/>
        <v>81.187234042553186</v>
      </c>
      <c r="AG21" s="202">
        <f t="shared" si="10"/>
        <v>88.266666666666666</v>
      </c>
    </row>
    <row r="22" spans="1:33" x14ac:dyDescent="0.25">
      <c r="A22" s="70">
        <f>'[2]DATA SISWA'!A26</f>
        <v>11</v>
      </c>
      <c r="B22" s="199">
        <v>5417</v>
      </c>
      <c r="C22" s="200" t="str">
        <f>'DATA SISWA'!B81</f>
        <v>M. NAJARUDDIN</v>
      </c>
      <c r="D22" s="201">
        <f t="shared" si="1"/>
        <v>89.622807017543849</v>
      </c>
      <c r="E22" s="201">
        <f t="shared" si="2"/>
        <v>85</v>
      </c>
      <c r="F22" s="70" t="s">
        <v>282</v>
      </c>
      <c r="G22" s="70" t="str">
        <f t="shared" si="3"/>
        <v>TUNTAS</v>
      </c>
      <c r="I22" s="202">
        <f t="shared" si="4"/>
        <v>87.311403508771917</v>
      </c>
      <c r="J22" s="202">
        <f t="shared" si="0"/>
        <v>1</v>
      </c>
      <c r="L22" s="202">
        <f>'DATA SISWA'!CQ81</f>
        <v>64.5</v>
      </c>
      <c r="M22">
        <v>75</v>
      </c>
      <c r="N22">
        <v>92</v>
      </c>
      <c r="O22">
        <v>92</v>
      </c>
      <c r="P22">
        <v>75</v>
      </c>
      <c r="Q22" s="202">
        <f t="shared" si="5"/>
        <v>79.7</v>
      </c>
      <c r="R22" s="202">
        <f t="shared" si="6"/>
        <v>88.868421052631575</v>
      </c>
      <c r="S22">
        <v>92</v>
      </c>
      <c r="T22">
        <v>88</v>
      </c>
      <c r="X22" s="202">
        <f t="shared" si="7"/>
        <v>89.622807017543849</v>
      </c>
      <c r="Y22">
        <v>84</v>
      </c>
      <c r="Z22">
        <v>86</v>
      </c>
      <c r="AA22">
        <v>85</v>
      </c>
      <c r="AD22" s="202">
        <f t="shared" si="8"/>
        <v>85</v>
      </c>
      <c r="AF22" s="202">
        <f t="shared" si="9"/>
        <v>85.459574468085108</v>
      </c>
      <c r="AG22" s="202">
        <f t="shared" si="10"/>
        <v>89.783333333333331</v>
      </c>
    </row>
    <row r="23" spans="1:33" x14ac:dyDescent="0.25">
      <c r="A23" s="70">
        <f>'[2]DATA SISWA'!A27</f>
        <v>12</v>
      </c>
      <c r="B23" s="203">
        <v>5430</v>
      </c>
      <c r="C23" s="200" t="str">
        <f>'DATA SISWA'!B82</f>
        <v>M. RUSTAM</v>
      </c>
      <c r="D23" s="201">
        <f t="shared" si="1"/>
        <v>0</v>
      </c>
      <c r="E23" s="201">
        <f t="shared" si="2"/>
        <v>81</v>
      </c>
      <c r="F23" s="70" t="s">
        <v>12</v>
      </c>
      <c r="G23" s="70" t="str">
        <f t="shared" si="3"/>
        <v>TIDAK TUNTAS</v>
      </c>
      <c r="I23" s="202">
        <f t="shared" si="4"/>
        <v>40.5</v>
      </c>
      <c r="J23" s="202">
        <f t="shared" si="0"/>
        <v>27</v>
      </c>
      <c r="L23" s="202">
        <f>'DATA SISWA'!CQ82</f>
        <v>64.25</v>
      </c>
      <c r="M23">
        <v>0</v>
      </c>
      <c r="N23">
        <v>0</v>
      </c>
      <c r="O23">
        <v>0</v>
      </c>
      <c r="P23">
        <v>0</v>
      </c>
      <c r="Q23" s="202">
        <f t="shared" si="5"/>
        <v>12.85</v>
      </c>
      <c r="R23" s="202">
        <v>0</v>
      </c>
      <c r="S23">
        <v>0</v>
      </c>
      <c r="T23">
        <v>0</v>
      </c>
      <c r="X23" s="202">
        <f t="shared" si="7"/>
        <v>0</v>
      </c>
      <c r="Y23">
        <v>80</v>
      </c>
      <c r="Z23">
        <v>81</v>
      </c>
      <c r="AA23">
        <v>82</v>
      </c>
      <c r="AD23" s="202">
        <f t="shared" si="8"/>
        <v>81</v>
      </c>
      <c r="AF23" s="202">
        <f t="shared" si="9"/>
        <v>74.080851063829783</v>
      </c>
      <c r="AG23" s="202">
        <f t="shared" si="10"/>
        <v>89.674999999999997</v>
      </c>
    </row>
    <row r="24" spans="1:33" x14ac:dyDescent="0.25">
      <c r="A24" s="70">
        <f>'[2]DATA SISWA'!A28</f>
        <v>13</v>
      </c>
      <c r="B24" s="199">
        <v>5449</v>
      </c>
      <c r="C24" s="200" t="str">
        <f>'DATA SISWA'!B83</f>
        <v>M.Fajar Nur Salam</v>
      </c>
      <c r="D24" s="201">
        <f t="shared" si="1"/>
        <v>78.035087719298247</v>
      </c>
      <c r="E24" s="201">
        <f t="shared" si="2"/>
        <v>81</v>
      </c>
      <c r="F24" s="70" t="s">
        <v>12</v>
      </c>
      <c r="G24" s="70" t="str">
        <f t="shared" si="3"/>
        <v>TUNTAS</v>
      </c>
      <c r="I24" s="202">
        <f t="shared" si="4"/>
        <v>79.517543859649123</v>
      </c>
      <c r="J24" s="202">
        <f t="shared" si="0"/>
        <v>16</v>
      </c>
      <c r="L24" s="202">
        <f>'DATA SISWA'!CQ83</f>
        <v>60</v>
      </c>
      <c r="M24">
        <v>35</v>
      </c>
      <c r="N24">
        <v>62</v>
      </c>
      <c r="O24">
        <v>33</v>
      </c>
      <c r="P24">
        <v>42</v>
      </c>
      <c r="Q24" s="202">
        <f t="shared" si="5"/>
        <v>46.4</v>
      </c>
      <c r="R24" s="202">
        <f t="shared" si="6"/>
        <v>80.10526315789474</v>
      </c>
      <c r="S24">
        <v>92</v>
      </c>
      <c r="T24">
        <v>62</v>
      </c>
      <c r="X24" s="202">
        <f t="shared" si="7"/>
        <v>78.035087719298247</v>
      </c>
      <c r="Y24">
        <v>80</v>
      </c>
      <c r="Z24">
        <v>81</v>
      </c>
      <c r="AA24">
        <v>82</v>
      </c>
      <c r="AD24" s="202">
        <f t="shared" si="8"/>
        <v>81</v>
      </c>
      <c r="AF24" s="202">
        <f t="shared" si="9"/>
        <v>79.791489361702133</v>
      </c>
      <c r="AG24" s="202">
        <f t="shared" si="10"/>
        <v>87.833333333333329</v>
      </c>
    </row>
    <row r="25" spans="1:33" x14ac:dyDescent="0.25">
      <c r="A25" s="70">
        <f>'[2]DATA SISWA'!A29</f>
        <v>14</v>
      </c>
      <c r="B25" s="203">
        <v>5454</v>
      </c>
      <c r="C25" s="200" t="str">
        <f>'DATA SISWA'!B84</f>
        <v>MELIANA</v>
      </c>
      <c r="D25" s="201">
        <f t="shared" si="1"/>
        <v>75.986842105263165</v>
      </c>
      <c r="E25" s="201">
        <f t="shared" si="2"/>
        <v>81</v>
      </c>
      <c r="F25" s="70" t="s">
        <v>12</v>
      </c>
      <c r="G25" s="70" t="str">
        <f t="shared" si="3"/>
        <v>TUNTAS</v>
      </c>
      <c r="I25" s="202">
        <f t="shared" si="4"/>
        <v>78.493421052631589</v>
      </c>
      <c r="J25" s="202">
        <f t="shared" si="0"/>
        <v>22</v>
      </c>
      <c r="L25" s="202">
        <f>'DATA SISWA'!CQ84</f>
        <v>54.25</v>
      </c>
      <c r="M25">
        <v>20</v>
      </c>
      <c r="N25">
        <v>31</v>
      </c>
      <c r="O25">
        <v>42</v>
      </c>
      <c r="P25">
        <v>25</v>
      </c>
      <c r="Q25" s="202">
        <f t="shared" si="5"/>
        <v>34.450000000000003</v>
      </c>
      <c r="R25" s="202">
        <f t="shared" si="6"/>
        <v>76.96052631578948</v>
      </c>
      <c r="S25">
        <v>88</v>
      </c>
      <c r="T25">
        <v>63</v>
      </c>
      <c r="X25" s="202">
        <f t="shared" si="7"/>
        <v>75.986842105263165</v>
      </c>
      <c r="Y25">
        <v>80</v>
      </c>
      <c r="Z25">
        <v>81</v>
      </c>
      <c r="AA25">
        <v>82</v>
      </c>
      <c r="AD25" s="202">
        <f t="shared" si="8"/>
        <v>81</v>
      </c>
      <c r="AF25" s="202">
        <f t="shared" si="9"/>
        <v>77.757446808510636</v>
      </c>
      <c r="AG25" s="202">
        <f t="shared" si="10"/>
        <v>85.341666666666669</v>
      </c>
    </row>
    <row r="26" spans="1:33" x14ac:dyDescent="0.25">
      <c r="A26" s="70">
        <f>'[2]DATA SISWA'!A30</f>
        <v>15</v>
      </c>
      <c r="B26" s="199">
        <v>5459</v>
      </c>
      <c r="C26" s="200" t="str">
        <f>'DATA SISWA'!B85</f>
        <v>MUHAMMAD AKBAR</v>
      </c>
      <c r="D26" s="201">
        <f t="shared" si="1"/>
        <v>80.929824561403507</v>
      </c>
      <c r="E26" s="201">
        <f t="shared" si="2"/>
        <v>83.666666666666671</v>
      </c>
      <c r="F26" s="70" t="s">
        <v>282</v>
      </c>
      <c r="G26" s="70" t="str">
        <f t="shared" si="3"/>
        <v>TUNTAS</v>
      </c>
      <c r="I26" s="202">
        <f t="shared" si="4"/>
        <v>82.298245614035096</v>
      </c>
      <c r="J26" s="202">
        <f t="shared" si="0"/>
        <v>5</v>
      </c>
      <c r="L26" s="202">
        <f>'DATA SISWA'!CQ85</f>
        <v>43</v>
      </c>
      <c r="M26">
        <v>55</v>
      </c>
      <c r="N26">
        <v>77</v>
      </c>
      <c r="O26">
        <v>58</v>
      </c>
      <c r="P26">
        <v>50</v>
      </c>
      <c r="Q26" s="202">
        <f t="shared" si="5"/>
        <v>56.6</v>
      </c>
      <c r="R26" s="202">
        <f t="shared" si="6"/>
        <v>82.78947368421052</v>
      </c>
      <c r="S26">
        <v>92</v>
      </c>
      <c r="T26">
        <v>68</v>
      </c>
      <c r="X26" s="202">
        <f t="shared" si="7"/>
        <v>80.929824561403507</v>
      </c>
      <c r="Y26">
        <v>83</v>
      </c>
      <c r="Z26">
        <v>84</v>
      </c>
      <c r="AA26">
        <v>84</v>
      </c>
      <c r="AD26" s="202">
        <f t="shared" si="8"/>
        <v>83.666666666666671</v>
      </c>
      <c r="AF26" s="202">
        <f t="shared" si="9"/>
        <v>81.527659574468089</v>
      </c>
      <c r="AG26" s="202">
        <f t="shared" si="10"/>
        <v>80.466666666666669</v>
      </c>
    </row>
    <row r="27" spans="1:33" x14ac:dyDescent="0.25">
      <c r="A27" s="70">
        <f>'[2]DATA SISWA'!A31</f>
        <v>16</v>
      </c>
      <c r="B27" s="203">
        <v>5464</v>
      </c>
      <c r="C27" s="200" t="str">
        <f>'DATA SISWA'!B86</f>
        <v>MUHAMMAD SYARIFULLAH</v>
      </c>
      <c r="D27" s="201">
        <f t="shared" si="1"/>
        <v>80.688596491228068</v>
      </c>
      <c r="E27" s="201">
        <f t="shared" si="2"/>
        <v>81</v>
      </c>
      <c r="F27" s="70" t="s">
        <v>12</v>
      </c>
      <c r="G27" s="70" t="str">
        <f t="shared" si="3"/>
        <v>TUNTAS</v>
      </c>
      <c r="I27" s="202">
        <f t="shared" si="4"/>
        <v>80.844298245614027</v>
      </c>
      <c r="J27" s="202">
        <f t="shared" si="0"/>
        <v>7</v>
      </c>
      <c r="L27" s="202">
        <f>'DATA SISWA'!CQ86</f>
        <v>46.25</v>
      </c>
      <c r="M27">
        <v>40</v>
      </c>
      <c r="N27">
        <v>77</v>
      </c>
      <c r="O27">
        <v>58</v>
      </c>
      <c r="P27">
        <v>67</v>
      </c>
      <c r="Q27" s="202">
        <f t="shared" si="5"/>
        <v>57.65</v>
      </c>
      <c r="R27" s="202">
        <f t="shared" si="6"/>
        <v>83.065789473684205</v>
      </c>
      <c r="S27">
        <v>89</v>
      </c>
      <c r="T27">
        <v>70</v>
      </c>
      <c r="X27" s="202">
        <f t="shared" si="7"/>
        <v>80.688596491228068</v>
      </c>
      <c r="Y27">
        <v>80</v>
      </c>
      <c r="Z27">
        <v>81</v>
      </c>
      <c r="AA27">
        <v>82</v>
      </c>
      <c r="AD27" s="202">
        <f t="shared" si="8"/>
        <v>81</v>
      </c>
      <c r="AF27" s="202">
        <f t="shared" si="9"/>
        <v>81.706382978723411</v>
      </c>
      <c r="AG27" s="202">
        <f t="shared" si="10"/>
        <v>81.875</v>
      </c>
    </row>
    <row r="28" spans="1:33" x14ac:dyDescent="0.25">
      <c r="A28" s="70">
        <f>'[2]DATA SISWA'!A32</f>
        <v>17</v>
      </c>
      <c r="B28" s="199">
        <v>5475</v>
      </c>
      <c r="C28" s="200" t="str">
        <f>'DATA SISWA'!B87</f>
        <v>MUSTAKIM</v>
      </c>
      <c r="D28" s="201">
        <f t="shared" si="1"/>
        <v>78.153508771929822</v>
      </c>
      <c r="E28" s="201">
        <f t="shared" si="2"/>
        <v>81</v>
      </c>
      <c r="F28" s="70" t="s">
        <v>12</v>
      </c>
      <c r="G28" s="70" t="str">
        <f t="shared" si="3"/>
        <v>TUNTAS</v>
      </c>
      <c r="I28" s="202">
        <f t="shared" si="4"/>
        <v>79.576754385964904</v>
      </c>
      <c r="J28" s="202">
        <f t="shared" si="0"/>
        <v>15</v>
      </c>
      <c r="L28" s="202">
        <f>'DATA SISWA'!CQ87</f>
        <v>48.75</v>
      </c>
      <c r="M28">
        <v>35</v>
      </c>
      <c r="N28">
        <v>23</v>
      </c>
      <c r="O28">
        <v>50</v>
      </c>
      <c r="P28">
        <v>25</v>
      </c>
      <c r="Q28" s="202">
        <f t="shared" si="5"/>
        <v>36.35</v>
      </c>
      <c r="R28" s="202">
        <f t="shared" si="6"/>
        <v>77.46052631578948</v>
      </c>
      <c r="S28">
        <v>92</v>
      </c>
      <c r="T28">
        <v>65</v>
      </c>
      <c r="X28" s="202">
        <f t="shared" si="7"/>
        <v>78.153508771929822</v>
      </c>
      <c r="Y28">
        <v>80</v>
      </c>
      <c r="Z28">
        <v>81</v>
      </c>
      <c r="AA28">
        <v>82</v>
      </c>
      <c r="AD28" s="202">
        <f t="shared" si="8"/>
        <v>81</v>
      </c>
      <c r="AF28" s="202">
        <f t="shared" si="9"/>
        <v>78.080851063829783</v>
      </c>
      <c r="AG28" s="202">
        <f t="shared" si="10"/>
        <v>82.958333333333329</v>
      </c>
    </row>
    <row r="29" spans="1:33" x14ac:dyDescent="0.25">
      <c r="A29" s="70">
        <f>'[2]DATA SISWA'!A33</f>
        <v>18</v>
      </c>
      <c r="B29" s="203">
        <v>5490</v>
      </c>
      <c r="C29" s="200" t="str">
        <f>'DATA SISWA'!B88</f>
        <v>NOVA LESTARI</v>
      </c>
      <c r="D29" s="201">
        <f t="shared" si="1"/>
        <v>79.69736842105263</v>
      </c>
      <c r="E29" s="201">
        <f t="shared" si="2"/>
        <v>81</v>
      </c>
      <c r="F29" s="70" t="s">
        <v>282</v>
      </c>
      <c r="G29" s="70" t="str">
        <f t="shared" si="3"/>
        <v>TUNTAS</v>
      </c>
      <c r="I29" s="202">
        <f t="shared" si="4"/>
        <v>80.348684210526315</v>
      </c>
      <c r="J29" s="202">
        <f t="shared" si="0"/>
        <v>11</v>
      </c>
      <c r="L29" s="202">
        <f>'DATA SISWA'!CQ88</f>
        <v>45.75</v>
      </c>
      <c r="M29">
        <v>30</v>
      </c>
      <c r="N29">
        <v>54</v>
      </c>
      <c r="O29">
        <v>50</v>
      </c>
      <c r="P29">
        <v>33</v>
      </c>
      <c r="Q29" s="202">
        <f t="shared" si="5"/>
        <v>42.55</v>
      </c>
      <c r="R29" s="202">
        <f t="shared" si="6"/>
        <v>79.09210526315789</v>
      </c>
      <c r="S29">
        <v>88</v>
      </c>
      <c r="T29">
        <v>72</v>
      </c>
      <c r="X29" s="202">
        <f t="shared" si="7"/>
        <v>79.69736842105263</v>
      </c>
      <c r="Y29">
        <v>80</v>
      </c>
      <c r="Z29">
        <v>81</v>
      </c>
      <c r="AA29">
        <v>82</v>
      </c>
      <c r="AD29" s="202">
        <f t="shared" si="8"/>
        <v>81</v>
      </c>
      <c r="AF29" s="202">
        <f t="shared" si="9"/>
        <v>79.136170212765961</v>
      </c>
      <c r="AG29" s="202">
        <f t="shared" si="10"/>
        <v>81.658333333333331</v>
      </c>
    </row>
    <row r="30" spans="1:33" x14ac:dyDescent="0.25">
      <c r="A30" s="70">
        <f>'[2]DATA SISWA'!A34</f>
        <v>19</v>
      </c>
      <c r="B30" s="199">
        <v>5491</v>
      </c>
      <c r="C30" s="200" t="str">
        <f>'DATA SISWA'!B89</f>
        <v>NUR NABILA SAPIRA</v>
      </c>
      <c r="D30" s="201">
        <f t="shared" si="1"/>
        <v>78.785087719298247</v>
      </c>
      <c r="E30" s="201">
        <f t="shared" si="2"/>
        <v>81</v>
      </c>
      <c r="F30" s="70" t="s">
        <v>12</v>
      </c>
      <c r="G30" s="70" t="str">
        <f t="shared" si="3"/>
        <v>TUNTAS</v>
      </c>
      <c r="I30" s="202">
        <f t="shared" si="4"/>
        <v>79.892543859649123</v>
      </c>
      <c r="J30" s="202">
        <f t="shared" si="0"/>
        <v>13</v>
      </c>
      <c r="L30" s="202">
        <f>'DATA SISWA'!CQ89</f>
        <v>55.75</v>
      </c>
      <c r="M30">
        <v>45</v>
      </c>
      <c r="N30">
        <v>23</v>
      </c>
      <c r="O30">
        <v>42</v>
      </c>
      <c r="P30">
        <v>33</v>
      </c>
      <c r="Q30" s="202">
        <f t="shared" si="5"/>
        <v>39.75</v>
      </c>
      <c r="R30" s="202">
        <f t="shared" si="6"/>
        <v>78.35526315789474</v>
      </c>
      <c r="S30">
        <v>88</v>
      </c>
      <c r="T30">
        <v>70</v>
      </c>
      <c r="X30" s="202">
        <f t="shared" si="7"/>
        <v>78.785087719298247</v>
      </c>
      <c r="Y30">
        <v>80</v>
      </c>
      <c r="Z30">
        <v>81</v>
      </c>
      <c r="AA30">
        <v>82</v>
      </c>
      <c r="AD30" s="202">
        <f t="shared" si="8"/>
        <v>81</v>
      </c>
      <c r="AF30" s="202">
        <f t="shared" si="9"/>
        <v>78.659574468085111</v>
      </c>
      <c r="AG30" s="202">
        <f t="shared" si="10"/>
        <v>85.991666666666674</v>
      </c>
    </row>
    <row r="31" spans="1:33" x14ac:dyDescent="0.25">
      <c r="A31" s="70">
        <f>'[2]DATA SISWA'!A35</f>
        <v>20</v>
      </c>
      <c r="B31" s="203">
        <v>5504</v>
      </c>
      <c r="C31" s="200" t="str">
        <f>'DATA SISWA'!B90</f>
        <v>PAHRI ROZI</v>
      </c>
      <c r="D31" s="201">
        <f t="shared" si="1"/>
        <v>88.807017543859658</v>
      </c>
      <c r="E31" s="201">
        <f t="shared" si="2"/>
        <v>84.333333333333329</v>
      </c>
      <c r="F31" s="70" t="s">
        <v>282</v>
      </c>
      <c r="G31" s="70" t="str">
        <f t="shared" si="3"/>
        <v>TUNTAS</v>
      </c>
      <c r="I31" s="202">
        <f t="shared" si="4"/>
        <v>86.570175438596493</v>
      </c>
      <c r="J31" s="202">
        <f t="shared" si="0"/>
        <v>2</v>
      </c>
      <c r="L31" s="202">
        <f>'DATA SISWA'!CQ90</f>
        <v>62</v>
      </c>
      <c r="M31">
        <v>70</v>
      </c>
      <c r="N31">
        <v>100</v>
      </c>
      <c r="O31">
        <v>75</v>
      </c>
      <c r="P31">
        <v>83</v>
      </c>
      <c r="Q31" s="202">
        <f t="shared" si="5"/>
        <v>78</v>
      </c>
      <c r="R31" s="202">
        <f t="shared" si="6"/>
        <v>88.421052631578945</v>
      </c>
      <c r="S31">
        <v>88</v>
      </c>
      <c r="T31">
        <v>90</v>
      </c>
      <c r="X31" s="202">
        <f t="shared" si="7"/>
        <v>88.807017543859658</v>
      </c>
      <c r="Y31">
        <v>85</v>
      </c>
      <c r="Z31">
        <v>84</v>
      </c>
      <c r="AA31">
        <v>84</v>
      </c>
      <c r="AD31" s="202">
        <f t="shared" si="8"/>
        <v>84.333333333333329</v>
      </c>
      <c r="AF31" s="202">
        <f t="shared" si="9"/>
        <v>85.170212765957444</v>
      </c>
      <c r="AG31" s="202">
        <f t="shared" si="10"/>
        <v>88.7</v>
      </c>
    </row>
    <row r="32" spans="1:33" x14ac:dyDescent="0.25">
      <c r="A32" s="70">
        <f>'[2]DATA SISWA'!A36</f>
        <v>21</v>
      </c>
      <c r="B32" s="199">
        <v>5506</v>
      </c>
      <c r="C32" s="200" t="str">
        <f>'DATA SISWA'!B91</f>
        <v>RAHMAT ILHAM</v>
      </c>
      <c r="D32" s="201">
        <f t="shared" si="1"/>
        <v>83.118421052631575</v>
      </c>
      <c r="E32" s="201">
        <f t="shared" si="2"/>
        <v>83.666666666666671</v>
      </c>
      <c r="F32" s="70" t="s">
        <v>282</v>
      </c>
      <c r="G32" s="70" t="str">
        <f t="shared" si="3"/>
        <v>TUNTAS</v>
      </c>
      <c r="I32" s="202">
        <f t="shared" si="4"/>
        <v>83.392543859649123</v>
      </c>
      <c r="J32" s="202">
        <f t="shared" si="0"/>
        <v>4</v>
      </c>
      <c r="L32" s="202">
        <f>'DATA SISWA'!CQ91</f>
        <v>39.75</v>
      </c>
      <c r="M32">
        <v>75</v>
      </c>
      <c r="N32">
        <v>92</v>
      </c>
      <c r="O32">
        <v>58</v>
      </c>
      <c r="P32">
        <v>67</v>
      </c>
      <c r="Q32" s="202">
        <f t="shared" si="5"/>
        <v>66.349999999999994</v>
      </c>
      <c r="R32" s="202">
        <f t="shared" si="6"/>
        <v>85.35526315789474</v>
      </c>
      <c r="S32">
        <v>84</v>
      </c>
      <c r="T32">
        <v>80</v>
      </c>
      <c r="X32" s="202">
        <f t="shared" si="7"/>
        <v>83.118421052631575</v>
      </c>
      <c r="Y32">
        <v>83</v>
      </c>
      <c r="Z32">
        <v>85</v>
      </c>
      <c r="AA32">
        <v>83</v>
      </c>
      <c r="AD32" s="202">
        <f t="shared" si="8"/>
        <v>83.666666666666671</v>
      </c>
      <c r="AF32" s="202">
        <f t="shared" si="9"/>
        <v>83.187234042553186</v>
      </c>
      <c r="AG32" s="202">
        <f t="shared" si="10"/>
        <v>79.058333333333337</v>
      </c>
    </row>
    <row r="33" spans="1:33" x14ac:dyDescent="0.25">
      <c r="A33" s="70">
        <f>'[2]DATA SISWA'!A37</f>
        <v>22</v>
      </c>
      <c r="B33" s="203">
        <v>5804</v>
      </c>
      <c r="C33" s="200" t="str">
        <f>'DATA SISWA'!B92</f>
        <v>RIZKI ANSHORI</v>
      </c>
      <c r="D33" s="201">
        <f t="shared" si="1"/>
        <v>56.807017543859651</v>
      </c>
      <c r="E33" s="201">
        <f t="shared" si="2"/>
        <v>81</v>
      </c>
      <c r="F33" s="70" t="s">
        <v>12</v>
      </c>
      <c r="G33" s="70" t="str">
        <f t="shared" si="3"/>
        <v>TIDAK TUNTAS</v>
      </c>
      <c r="I33" s="202">
        <f t="shared" si="4"/>
        <v>68.903508771929822</v>
      </c>
      <c r="J33" s="202">
        <f t="shared" si="0"/>
        <v>26</v>
      </c>
      <c r="L33" s="202">
        <f>'DATA SISWA'!CQ92</f>
        <v>60</v>
      </c>
      <c r="M33">
        <v>55</v>
      </c>
      <c r="N33">
        <v>85</v>
      </c>
      <c r="O33">
        <v>0</v>
      </c>
      <c r="P33">
        <v>0</v>
      </c>
      <c r="Q33" s="202">
        <f t="shared" si="5"/>
        <v>40</v>
      </c>
      <c r="R33" s="202">
        <f t="shared" si="6"/>
        <v>78.421052631578945</v>
      </c>
      <c r="S33">
        <v>92</v>
      </c>
      <c r="T33">
        <v>0</v>
      </c>
      <c r="X33" s="202">
        <f t="shared" si="7"/>
        <v>56.807017543859651</v>
      </c>
      <c r="Y33">
        <v>80</v>
      </c>
      <c r="Z33">
        <v>81</v>
      </c>
      <c r="AA33">
        <v>82</v>
      </c>
      <c r="AD33" s="202">
        <f t="shared" si="8"/>
        <v>81</v>
      </c>
      <c r="AF33" s="202">
        <f t="shared" si="9"/>
        <v>78.702127659574472</v>
      </c>
      <c r="AG33" s="202">
        <f t="shared" si="10"/>
        <v>87.833333333333329</v>
      </c>
    </row>
    <row r="34" spans="1:33" x14ac:dyDescent="0.25">
      <c r="A34" s="70">
        <f>'[2]DATA SISWA'!A38</f>
        <v>23</v>
      </c>
      <c r="B34" s="204">
        <v>5512</v>
      </c>
      <c r="C34" s="200" t="str">
        <f>'DATA SISWA'!B93</f>
        <v>MARYATI</v>
      </c>
      <c r="D34" s="201">
        <f t="shared" si="1"/>
        <v>76.666666666666671</v>
      </c>
      <c r="E34" s="201">
        <f t="shared" si="2"/>
        <v>80.333333333333329</v>
      </c>
      <c r="F34" s="70" t="s">
        <v>12</v>
      </c>
      <c r="G34" s="70" t="str">
        <f t="shared" si="3"/>
        <v>TUNTAS</v>
      </c>
      <c r="I34" s="202">
        <f t="shared" si="4"/>
        <v>78.5</v>
      </c>
      <c r="J34" s="202">
        <f t="shared" si="0"/>
        <v>21</v>
      </c>
      <c r="L34" s="202">
        <f>'DATA SISWA'!CQ93</f>
        <v>61</v>
      </c>
      <c r="M34">
        <v>25</v>
      </c>
      <c r="N34">
        <v>39</v>
      </c>
      <c r="O34">
        <v>50</v>
      </c>
      <c r="P34">
        <v>17</v>
      </c>
      <c r="Q34" s="202">
        <f t="shared" si="5"/>
        <v>38.4</v>
      </c>
      <c r="R34" s="202">
        <f t="shared" si="6"/>
        <v>78</v>
      </c>
      <c r="S34">
        <v>92</v>
      </c>
      <c r="T34">
        <v>60</v>
      </c>
      <c r="X34" s="202">
        <f t="shared" si="7"/>
        <v>76.666666666666671</v>
      </c>
      <c r="Y34">
        <v>78</v>
      </c>
      <c r="Z34">
        <v>81</v>
      </c>
      <c r="AA34">
        <v>82</v>
      </c>
      <c r="AD34" s="202">
        <f t="shared" si="8"/>
        <v>80.333333333333329</v>
      </c>
      <c r="AF34" s="202">
        <f t="shared" si="9"/>
        <v>78.42978723404255</v>
      </c>
      <c r="AG34" s="202">
        <f t="shared" si="10"/>
        <v>88.266666666666666</v>
      </c>
    </row>
    <row r="35" spans="1:33" x14ac:dyDescent="0.25">
      <c r="A35" s="70">
        <f>'[2]DATA SISWA'!A39</f>
        <v>24</v>
      </c>
      <c r="B35" s="205">
        <v>5516</v>
      </c>
      <c r="C35" s="200" t="str">
        <f>'DATA SISWA'!B94</f>
        <v>SANIYAH</v>
      </c>
      <c r="D35" s="201">
        <f t="shared" si="1"/>
        <v>77.30263157894737</v>
      </c>
      <c r="E35" s="201">
        <f t="shared" si="2"/>
        <v>81</v>
      </c>
      <c r="F35" s="70" t="s">
        <v>12</v>
      </c>
      <c r="G35" s="70" t="str">
        <f t="shared" si="3"/>
        <v>TUNTAS</v>
      </c>
      <c r="I35" s="202">
        <f t="shared" si="4"/>
        <v>79.151315789473685</v>
      </c>
      <c r="J35" s="202">
        <f t="shared" si="0"/>
        <v>18</v>
      </c>
      <c r="L35" s="202">
        <f>'DATA SISWA'!CQ94</f>
        <v>54.25</v>
      </c>
      <c r="M35">
        <v>40</v>
      </c>
      <c r="N35">
        <v>31</v>
      </c>
      <c r="O35">
        <v>42</v>
      </c>
      <c r="P35">
        <v>42</v>
      </c>
      <c r="Q35" s="202">
        <f t="shared" si="5"/>
        <v>41.85</v>
      </c>
      <c r="R35" s="202">
        <f t="shared" si="6"/>
        <v>78.90789473684211</v>
      </c>
      <c r="S35">
        <v>88</v>
      </c>
      <c r="T35">
        <v>65</v>
      </c>
      <c r="X35" s="202">
        <f t="shared" si="7"/>
        <v>77.30263157894737</v>
      </c>
      <c r="Y35">
        <v>80</v>
      </c>
      <c r="Z35">
        <v>81</v>
      </c>
      <c r="AA35">
        <v>82</v>
      </c>
      <c r="AD35" s="202">
        <f t="shared" si="8"/>
        <v>81</v>
      </c>
      <c r="AF35" s="202">
        <f t="shared" si="9"/>
        <v>79.017021276595742</v>
      </c>
      <c r="AG35" s="202">
        <f t="shared" si="10"/>
        <v>85.341666666666669</v>
      </c>
    </row>
    <row r="36" spans="1:33" x14ac:dyDescent="0.25">
      <c r="A36" s="70">
        <f>'[2]DATA SISWA'!A40</f>
        <v>25</v>
      </c>
      <c r="B36" s="116">
        <v>5519</v>
      </c>
      <c r="C36" s="200" t="str">
        <f>'DATA SISWA'!B95</f>
        <v>SITI KHADIJAH</v>
      </c>
      <c r="D36" s="201">
        <f t="shared" si="1"/>
        <v>80.64473684210526</v>
      </c>
      <c r="E36" s="201">
        <f t="shared" si="2"/>
        <v>82.333333333333329</v>
      </c>
      <c r="F36" s="70" t="s">
        <v>12</v>
      </c>
      <c r="G36" s="70" t="str">
        <f t="shared" si="3"/>
        <v>TUNTAS</v>
      </c>
      <c r="I36" s="202">
        <f t="shared" si="4"/>
        <v>81.489035087719287</v>
      </c>
      <c r="J36" s="202">
        <f t="shared" si="0"/>
        <v>6</v>
      </c>
      <c r="L36" s="202">
        <f>'DATA SISWA'!CQ95</f>
        <v>47.75</v>
      </c>
      <c r="M36">
        <v>55</v>
      </c>
      <c r="N36">
        <v>77</v>
      </c>
      <c r="O36">
        <v>42</v>
      </c>
      <c r="P36">
        <v>83</v>
      </c>
      <c r="Q36" s="202">
        <f t="shared" si="5"/>
        <v>60.95</v>
      </c>
      <c r="R36" s="202">
        <f t="shared" si="6"/>
        <v>83.934210526315795</v>
      </c>
      <c r="S36">
        <v>88</v>
      </c>
      <c r="T36">
        <v>70</v>
      </c>
      <c r="X36" s="202">
        <f t="shared" si="7"/>
        <v>80.64473684210526</v>
      </c>
      <c r="Y36">
        <v>80</v>
      </c>
      <c r="Z36">
        <v>83</v>
      </c>
      <c r="AA36">
        <v>84</v>
      </c>
      <c r="AD36" s="202">
        <f t="shared" si="8"/>
        <v>82.333333333333329</v>
      </c>
      <c r="AF36" s="202">
        <f t="shared" si="9"/>
        <v>82.268085106382983</v>
      </c>
      <c r="AG36" s="202">
        <f t="shared" si="10"/>
        <v>82.525000000000006</v>
      </c>
    </row>
    <row r="37" spans="1:33" x14ac:dyDescent="0.25">
      <c r="A37" s="70">
        <f>'[2]DATA SISWA'!A41</f>
        <v>26</v>
      </c>
      <c r="B37" s="203">
        <v>5522</v>
      </c>
      <c r="C37" s="200" t="str">
        <f>'DATA SISWA'!B96</f>
        <v>SYAHRUL FAHMI</v>
      </c>
      <c r="D37" s="201">
        <f t="shared" si="1"/>
        <v>79.868421052631575</v>
      </c>
      <c r="E37" s="201">
        <f t="shared" si="2"/>
        <v>81</v>
      </c>
      <c r="F37" s="70" t="s">
        <v>12</v>
      </c>
      <c r="G37" s="70" t="str">
        <f t="shared" si="3"/>
        <v>TUNTAS</v>
      </c>
      <c r="I37" s="202">
        <f t="shared" si="4"/>
        <v>80.43421052631578</v>
      </c>
      <c r="J37" s="202">
        <f t="shared" si="0"/>
        <v>10</v>
      </c>
      <c r="L37" s="202">
        <f>'DATA SISWA'!CQ96</f>
        <v>43.5</v>
      </c>
      <c r="M37">
        <v>30</v>
      </c>
      <c r="N37">
        <v>46</v>
      </c>
      <c r="O37">
        <v>58</v>
      </c>
      <c r="P37">
        <v>83</v>
      </c>
      <c r="Q37" s="202">
        <f t="shared" si="5"/>
        <v>52.1</v>
      </c>
      <c r="R37" s="202">
        <f t="shared" si="6"/>
        <v>81.60526315789474</v>
      </c>
      <c r="S37">
        <v>88</v>
      </c>
      <c r="T37">
        <v>70</v>
      </c>
      <c r="X37" s="202">
        <f t="shared" si="7"/>
        <v>79.868421052631575</v>
      </c>
      <c r="Y37">
        <v>80</v>
      </c>
      <c r="Z37">
        <v>81</v>
      </c>
      <c r="AA37">
        <v>82</v>
      </c>
      <c r="AD37" s="202">
        <f t="shared" si="8"/>
        <v>81</v>
      </c>
      <c r="AF37" s="202">
        <f t="shared" si="9"/>
        <v>80.761702127659575</v>
      </c>
      <c r="AG37" s="202">
        <f t="shared" si="10"/>
        <v>80.683333333333337</v>
      </c>
    </row>
    <row r="38" spans="1:33" x14ac:dyDescent="0.25">
      <c r="A38" s="70">
        <f>'[2]DATA SISWA'!A42</f>
        <v>27</v>
      </c>
      <c r="B38" s="199">
        <v>5544</v>
      </c>
      <c r="C38" s="200" t="str">
        <f>'DATA SISWA'!B97</f>
        <v>WIDYA PUTERI</v>
      </c>
      <c r="D38" s="201">
        <f>X38</f>
        <v>79.070175438596493</v>
      </c>
      <c r="E38" s="201">
        <f t="shared" si="2"/>
        <v>81</v>
      </c>
      <c r="F38" s="70" t="s">
        <v>12</v>
      </c>
      <c r="G38" s="70" t="str">
        <f t="shared" si="3"/>
        <v>TUNTAS</v>
      </c>
      <c r="I38" s="202">
        <f t="shared" si="4"/>
        <v>80.035087719298247</v>
      </c>
      <c r="J38" s="202">
        <f t="shared" si="0"/>
        <v>12</v>
      </c>
      <c r="L38" s="202">
        <f>'DATA SISWA'!CQ97</f>
        <v>43</v>
      </c>
      <c r="M38">
        <v>30</v>
      </c>
      <c r="N38">
        <v>39</v>
      </c>
      <c r="O38">
        <v>83</v>
      </c>
      <c r="P38">
        <v>58</v>
      </c>
      <c r="Q38" s="202">
        <f t="shared" si="5"/>
        <v>50.6</v>
      </c>
      <c r="R38" s="202">
        <f t="shared" si="6"/>
        <v>81.21052631578948</v>
      </c>
      <c r="S38">
        <v>88</v>
      </c>
      <c r="T38">
        <v>68</v>
      </c>
      <c r="X38" s="202">
        <f t="shared" si="7"/>
        <v>79.070175438596493</v>
      </c>
      <c r="Y38">
        <v>80</v>
      </c>
      <c r="Z38">
        <v>81</v>
      </c>
      <c r="AA38">
        <v>82</v>
      </c>
      <c r="AD38" s="202">
        <f t="shared" si="8"/>
        <v>81</v>
      </c>
      <c r="AF38" s="202">
        <f t="shared" si="9"/>
        <v>80.506382978723408</v>
      </c>
      <c r="AG38" s="202">
        <f t="shared" si="10"/>
        <v>80.466666666666669</v>
      </c>
    </row>
    <row r="39" spans="1:33" x14ac:dyDescent="0.25">
      <c r="A39" s="70">
        <f>'[2]DATA SISWA'!A43</f>
        <v>28</v>
      </c>
      <c r="B39" s="203">
        <v>5566</v>
      </c>
      <c r="C39" s="200" t="str">
        <f>'DATA SISWA'!B98</f>
        <v>YUNI FEBRIANTY</v>
      </c>
      <c r="D39" s="201">
        <f>X39</f>
        <v>23.535087719298247</v>
      </c>
      <c r="E39" s="201">
        <f t="shared" si="2"/>
        <v>0</v>
      </c>
      <c r="F39" s="70" t="s">
        <v>12</v>
      </c>
      <c r="G39" s="70" t="str">
        <f t="shared" si="3"/>
        <v>TIDAK TUNTAS</v>
      </c>
      <c r="I39" s="202">
        <f t="shared" si="4"/>
        <v>11.767543859649123</v>
      </c>
      <c r="J39" s="202">
        <f t="shared" si="0"/>
        <v>28</v>
      </c>
      <c r="L39" s="202">
        <f>'DATA SISWA'!CQ98</f>
        <v>51.5</v>
      </c>
      <c r="M39">
        <v>0</v>
      </c>
      <c r="N39">
        <v>0</v>
      </c>
      <c r="O39">
        <v>0</v>
      </c>
      <c r="P39">
        <v>0</v>
      </c>
      <c r="Q39" s="202">
        <f t="shared" si="5"/>
        <v>10.3</v>
      </c>
      <c r="R39" s="202">
        <f t="shared" si="6"/>
        <v>70.60526315789474</v>
      </c>
      <c r="S39">
        <v>0</v>
      </c>
      <c r="T39">
        <v>0</v>
      </c>
      <c r="X39" s="202">
        <f t="shared" si="7"/>
        <v>23.535087719298247</v>
      </c>
      <c r="Y39">
        <v>0</v>
      </c>
      <c r="Z39">
        <v>0</v>
      </c>
      <c r="AA39">
        <v>0</v>
      </c>
      <c r="AD39" s="202">
        <f t="shared" si="8"/>
        <v>0</v>
      </c>
      <c r="AF39" s="202">
        <f t="shared" si="9"/>
        <v>73.646808510638294</v>
      </c>
      <c r="AG39" s="202">
        <f t="shared" si="10"/>
        <v>84.15</v>
      </c>
    </row>
    <row r="41" spans="1:33" ht="15.75" x14ac:dyDescent="0.25">
      <c r="A41" s="359" t="s">
        <v>313</v>
      </c>
      <c r="B41" s="359"/>
      <c r="C41" s="359"/>
      <c r="D41" s="359"/>
      <c r="E41" s="359"/>
      <c r="F41" s="359"/>
      <c r="G41" s="359"/>
    </row>
    <row r="43" spans="1:33" x14ac:dyDescent="0.25">
      <c r="A43" s="360" t="s">
        <v>98</v>
      </c>
      <c r="B43" s="361" t="s">
        <v>289</v>
      </c>
      <c r="C43" s="361" t="s">
        <v>290</v>
      </c>
      <c r="D43" s="361" t="s">
        <v>291</v>
      </c>
      <c r="E43" s="361"/>
      <c r="F43" s="361"/>
      <c r="G43" s="362" t="s">
        <v>314</v>
      </c>
    </row>
    <row r="44" spans="1:33" x14ac:dyDescent="0.25">
      <c r="A44" s="360"/>
      <c r="B44" s="361"/>
      <c r="C44" s="361"/>
      <c r="D44" s="195" t="s">
        <v>293</v>
      </c>
      <c r="E44" s="195" t="s">
        <v>294</v>
      </c>
      <c r="F44" s="195" t="s">
        <v>295</v>
      </c>
      <c r="G44" s="363"/>
    </row>
    <row r="45" spans="1:33" x14ac:dyDescent="0.25">
      <c r="A45" s="198">
        <v>1</v>
      </c>
      <c r="B45" s="198">
        <v>2</v>
      </c>
      <c r="C45" s="198">
        <v>3</v>
      </c>
      <c r="D45" s="198">
        <v>4</v>
      </c>
      <c r="E45" s="198">
        <v>5</v>
      </c>
      <c r="F45" s="198">
        <v>6</v>
      </c>
      <c r="G45" s="198">
        <v>7</v>
      </c>
    </row>
    <row r="46" spans="1:33" x14ac:dyDescent="0.25">
      <c r="A46" s="70">
        <v>1</v>
      </c>
      <c r="B46" s="200">
        <f t="shared" ref="B46:B55" si="11">INDEX($A:$J,MATCH($G46,$J:$J,0),2)</f>
        <v>5417</v>
      </c>
      <c r="C46" s="206" t="str">
        <f t="shared" ref="C46:C55" si="12">INDEX($A:$J,MATCH($G46,$J:$J,0),3)</f>
        <v>M. NAJARUDDIN</v>
      </c>
      <c r="D46" s="201">
        <f t="shared" ref="D46:D55" si="13">INDEX($A:$J,MATCH($G46,$J:$J,0),4)</f>
        <v>89.622807017543849</v>
      </c>
      <c r="E46" s="201">
        <f t="shared" ref="E46:E55" si="14">INDEX($A:$J,MATCH($G46,$J:$J,0),5)</f>
        <v>85</v>
      </c>
      <c r="F46" s="70" t="str">
        <f t="shared" ref="F46:F55" si="15">INDEX($A:$J,MATCH($G46,$J:$J,0),6)</f>
        <v>A</v>
      </c>
      <c r="G46" s="70">
        <f>SMALL($J$12:$J$38,ROWS($G$46:G46))</f>
        <v>1</v>
      </c>
    </row>
    <row r="47" spans="1:33" x14ac:dyDescent="0.25">
      <c r="A47" s="70">
        <v>2</v>
      </c>
      <c r="B47" s="200">
        <f t="shared" si="11"/>
        <v>5504</v>
      </c>
      <c r="C47" s="206" t="str">
        <f t="shared" si="12"/>
        <v>PAHRI ROZI</v>
      </c>
      <c r="D47" s="201">
        <f t="shared" si="13"/>
        <v>88.807017543859658</v>
      </c>
      <c r="E47" s="201">
        <f t="shared" si="14"/>
        <v>84.333333333333329</v>
      </c>
      <c r="F47" s="70" t="str">
        <f t="shared" si="15"/>
        <v>A</v>
      </c>
      <c r="G47" s="70">
        <f>SMALL($J$12:$J$38,ROWS($G$46:G47))</f>
        <v>2</v>
      </c>
    </row>
    <row r="48" spans="1:33" x14ac:dyDescent="0.25">
      <c r="A48" s="70">
        <v>3</v>
      </c>
      <c r="B48" s="200">
        <f t="shared" si="11"/>
        <v>5354</v>
      </c>
      <c r="C48" s="206" t="str">
        <f t="shared" si="12"/>
        <v>AYU MARYANA</v>
      </c>
      <c r="D48" s="201">
        <f t="shared" si="13"/>
        <v>86.074561403508767</v>
      </c>
      <c r="E48" s="201">
        <f t="shared" si="14"/>
        <v>84.333333333333329</v>
      </c>
      <c r="F48" s="70" t="str">
        <f t="shared" si="15"/>
        <v>A</v>
      </c>
      <c r="G48" s="70">
        <f>SMALL($J$12:$J$38,ROWS($G$46:G48))</f>
        <v>3</v>
      </c>
    </row>
    <row r="49" spans="1:7" x14ac:dyDescent="0.25">
      <c r="A49" s="70">
        <v>4</v>
      </c>
      <c r="B49" s="200">
        <f t="shared" si="11"/>
        <v>5506</v>
      </c>
      <c r="C49" s="206" t="str">
        <f t="shared" si="12"/>
        <v>RAHMAT ILHAM</v>
      </c>
      <c r="D49" s="201">
        <f t="shared" si="13"/>
        <v>83.118421052631575</v>
      </c>
      <c r="E49" s="201">
        <f t="shared" si="14"/>
        <v>83.666666666666671</v>
      </c>
      <c r="F49" s="70" t="str">
        <f t="shared" si="15"/>
        <v>A</v>
      </c>
      <c r="G49" s="70">
        <f>SMALL($J$12:$J$38,ROWS($G$46:G49))</f>
        <v>4</v>
      </c>
    </row>
    <row r="50" spans="1:7" x14ac:dyDescent="0.25">
      <c r="A50" s="70">
        <v>5</v>
      </c>
      <c r="B50" s="200">
        <f t="shared" si="11"/>
        <v>5459</v>
      </c>
      <c r="C50" s="206" t="str">
        <f t="shared" si="12"/>
        <v>MUHAMMAD AKBAR</v>
      </c>
      <c r="D50" s="201">
        <f t="shared" si="13"/>
        <v>80.929824561403507</v>
      </c>
      <c r="E50" s="201">
        <f t="shared" si="14"/>
        <v>83.666666666666671</v>
      </c>
      <c r="F50" s="70" t="str">
        <f t="shared" si="15"/>
        <v>A</v>
      </c>
      <c r="G50" s="70">
        <f>SMALL($J$12:$J$38,ROWS($G$46:G50))</f>
        <v>5</v>
      </c>
    </row>
    <row r="51" spans="1:7" x14ac:dyDescent="0.25">
      <c r="A51" s="70">
        <v>6</v>
      </c>
      <c r="B51" s="200">
        <f t="shared" si="11"/>
        <v>5519</v>
      </c>
      <c r="C51" s="206" t="str">
        <f t="shared" si="12"/>
        <v>SITI KHADIJAH</v>
      </c>
      <c r="D51" s="201">
        <f t="shared" si="13"/>
        <v>80.64473684210526</v>
      </c>
      <c r="E51" s="201">
        <f t="shared" si="14"/>
        <v>82.333333333333329</v>
      </c>
      <c r="F51" s="70" t="str">
        <f t="shared" si="15"/>
        <v>B</v>
      </c>
      <c r="G51" s="70">
        <f>SMALL($J$12:$J$38,ROWS($G$46:G51))</f>
        <v>6</v>
      </c>
    </row>
    <row r="52" spans="1:7" x14ac:dyDescent="0.25">
      <c r="A52" s="70">
        <v>7</v>
      </c>
      <c r="B52" s="200">
        <f t="shared" si="11"/>
        <v>5464</v>
      </c>
      <c r="C52" s="206" t="str">
        <f t="shared" si="12"/>
        <v>MUHAMMAD SYARIFULLAH</v>
      </c>
      <c r="D52" s="201">
        <f t="shared" si="13"/>
        <v>80.688596491228068</v>
      </c>
      <c r="E52" s="201">
        <f t="shared" si="14"/>
        <v>81</v>
      </c>
      <c r="F52" s="70" t="str">
        <f t="shared" si="15"/>
        <v>B</v>
      </c>
      <c r="G52" s="70">
        <f>SMALL($J$12:$J$38,ROWS($G$46:G52))</f>
        <v>7</v>
      </c>
    </row>
    <row r="53" spans="1:7" x14ac:dyDescent="0.25">
      <c r="A53" s="70">
        <v>8</v>
      </c>
      <c r="B53" s="200">
        <f t="shared" si="11"/>
        <v>5402</v>
      </c>
      <c r="C53" s="206" t="str">
        <f t="shared" si="12"/>
        <v>M. IQBAL FADILLA</v>
      </c>
      <c r="D53" s="201">
        <f t="shared" si="13"/>
        <v>80.421052631578945</v>
      </c>
      <c r="E53" s="201">
        <f t="shared" si="14"/>
        <v>81</v>
      </c>
      <c r="F53" s="70" t="str">
        <f t="shared" si="15"/>
        <v>B</v>
      </c>
      <c r="G53" s="70">
        <f>SMALL($J$12:$J$38,ROWS($G$46:G53))</f>
        <v>8</v>
      </c>
    </row>
    <row r="54" spans="1:7" x14ac:dyDescent="0.25">
      <c r="A54" s="70">
        <v>9</v>
      </c>
      <c r="B54" s="200">
        <f t="shared" si="11"/>
        <v>5357</v>
      </c>
      <c r="C54" s="206" t="str">
        <f t="shared" si="12"/>
        <v>DINA MARTARINI</v>
      </c>
      <c r="D54" s="201">
        <f t="shared" si="13"/>
        <v>80.35526315789474</v>
      </c>
      <c r="E54" s="201">
        <f t="shared" si="14"/>
        <v>81</v>
      </c>
      <c r="F54" s="70" t="str">
        <f t="shared" si="15"/>
        <v>B</v>
      </c>
      <c r="G54" s="70">
        <f>SMALL($J$12:$J$38,ROWS($G$46:G54))</f>
        <v>9</v>
      </c>
    </row>
    <row r="55" spans="1:7" x14ac:dyDescent="0.25">
      <c r="A55" s="70">
        <v>10</v>
      </c>
      <c r="B55" s="200">
        <f t="shared" si="11"/>
        <v>5522</v>
      </c>
      <c r="C55" s="206" t="str">
        <f t="shared" si="12"/>
        <v>SYAHRUL FAHMI</v>
      </c>
      <c r="D55" s="201">
        <f t="shared" si="13"/>
        <v>79.868421052631575</v>
      </c>
      <c r="E55" s="201">
        <f t="shared" si="14"/>
        <v>81</v>
      </c>
      <c r="F55" s="70" t="str">
        <f t="shared" si="15"/>
        <v>B</v>
      </c>
      <c r="G55" s="70">
        <f>SMALL($J$12:$J$38,ROWS($G$46:G55))</f>
        <v>10</v>
      </c>
    </row>
    <row r="56" spans="1:7" x14ac:dyDescent="0.25">
      <c r="A56" s="196"/>
    </row>
    <row r="57" spans="1:7" x14ac:dyDescent="0.25">
      <c r="A57" s="196"/>
    </row>
    <row r="58" spans="1:7" x14ac:dyDescent="0.25">
      <c r="A58" s="24" t="s">
        <v>130</v>
      </c>
      <c r="F58" s="73" t="str">
        <f>'DATA GURU'!C28</f>
        <v>Kuala Tungkal, Maret 2019</v>
      </c>
    </row>
    <row r="59" spans="1:7" x14ac:dyDescent="0.25">
      <c r="A59" s="24" t="s">
        <v>129</v>
      </c>
    </row>
    <row r="60" spans="1:7" x14ac:dyDescent="0.25">
      <c r="A60" s="24" t="str">
        <f>'DATA GURU'!C11</f>
        <v>SMA Negeri 2 Kuala Tungkal</v>
      </c>
      <c r="F60" s="73" t="s">
        <v>18</v>
      </c>
    </row>
    <row r="61" spans="1:7" x14ac:dyDescent="0.25">
      <c r="A61" s="24"/>
      <c r="F61" s="23"/>
    </row>
    <row r="62" spans="1:7" x14ac:dyDescent="0.25">
      <c r="A62" s="24"/>
      <c r="F62" s="23"/>
    </row>
    <row r="63" spans="1:7" x14ac:dyDescent="0.25">
      <c r="A63" s="24"/>
    </row>
    <row r="64" spans="1:7" x14ac:dyDescent="0.25">
      <c r="A64" s="25" t="str">
        <f>'DATA GURU'!C14</f>
        <v>EFFI RUBIYANTO, S.Pd., M.Si.</v>
      </c>
      <c r="F64" s="74" t="str">
        <f>'DATA GURU'!C25</f>
        <v>HARLIAWAN</v>
      </c>
    </row>
    <row r="65" spans="1:7" x14ac:dyDescent="0.25">
      <c r="A65" t="s">
        <v>131</v>
      </c>
      <c r="B65" t="str">
        <f>'DATA GURU'!C15</f>
        <v>197007161996011000</v>
      </c>
      <c r="F65" t="s">
        <v>131</v>
      </c>
      <c r="G65" t="str">
        <f>'DATA GURU'!C26</f>
        <v>197512152007011021</v>
      </c>
    </row>
  </sheetData>
  <mergeCells count="15">
    <mergeCell ref="L10:P10"/>
    <mergeCell ref="S10:W10"/>
    <mergeCell ref="Y10:AC10"/>
    <mergeCell ref="A41:G41"/>
    <mergeCell ref="A43:A44"/>
    <mergeCell ref="B43:B44"/>
    <mergeCell ref="C43:C44"/>
    <mergeCell ref="D43:F43"/>
    <mergeCell ref="G43:G44"/>
    <mergeCell ref="A1:G1"/>
    <mergeCell ref="A9:A10"/>
    <mergeCell ref="B9:B10"/>
    <mergeCell ref="C9:C10"/>
    <mergeCell ref="D9:F9"/>
    <mergeCell ref="G9:G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AG12" sqref="AG12"/>
    </sheetView>
  </sheetViews>
  <sheetFormatPr defaultRowHeight="15" x14ac:dyDescent="0.25"/>
  <cols>
    <col min="2" max="2" width="5.85546875" customWidth="1"/>
    <col min="3" max="3" width="27.7109375" customWidth="1"/>
    <col min="4" max="4" width="8.28515625" customWidth="1"/>
    <col min="5" max="5" width="11" customWidth="1"/>
    <col min="6" max="6" width="7.140625" customWidth="1"/>
    <col min="7" max="7" width="32.140625" customWidth="1"/>
    <col min="9" max="9" width="5.85546875" customWidth="1"/>
    <col min="10" max="10" width="4.85546875" customWidth="1"/>
    <col min="11" max="12" width="6.42578125" customWidth="1"/>
    <col min="13" max="16" width="4.140625" customWidth="1"/>
    <col min="18" max="18" width="6.140625" customWidth="1"/>
    <col min="19" max="23" width="3.5703125" customWidth="1"/>
    <col min="25" max="29" width="4.140625" customWidth="1"/>
    <col min="30" max="30" width="12.7109375" customWidth="1"/>
    <col min="31" max="32" width="4.7109375" customWidth="1"/>
    <col min="33" max="33" width="6.140625" customWidth="1"/>
  </cols>
  <sheetData>
    <row r="1" spans="1:33" ht="15.75" x14ac:dyDescent="0.25">
      <c r="A1" s="359" t="s">
        <v>325</v>
      </c>
      <c r="B1" s="359"/>
      <c r="C1" s="359"/>
      <c r="D1" s="359"/>
      <c r="E1" s="359"/>
      <c r="F1" s="359"/>
      <c r="G1" s="359"/>
    </row>
    <row r="2" spans="1:33" x14ac:dyDescent="0.25">
      <c r="I2" s="209" t="s">
        <v>321</v>
      </c>
    </row>
    <row r="3" spans="1:33" x14ac:dyDescent="0.25">
      <c r="A3" t="s">
        <v>94</v>
      </c>
      <c r="D3" s="196" t="s">
        <v>20</v>
      </c>
      <c r="E3" t="str">
        <f>'DATA GURU'!C11</f>
        <v>SMA Negeri 2 Kuala Tungkal</v>
      </c>
      <c r="I3" t="s">
        <v>322</v>
      </c>
    </row>
    <row r="4" spans="1:33" x14ac:dyDescent="0.25">
      <c r="A4" t="s">
        <v>1</v>
      </c>
      <c r="D4" s="196" t="s">
        <v>20</v>
      </c>
      <c r="E4" t="str">
        <f>'DATA GURU'!C16</f>
        <v>Bahasa Indonesia</v>
      </c>
    </row>
    <row r="5" spans="1:33" x14ac:dyDescent="0.25">
      <c r="A5" t="s">
        <v>25</v>
      </c>
      <c r="D5" s="196" t="s">
        <v>20</v>
      </c>
      <c r="E5" t="str">
        <f>'DATA GURU'!C18</f>
        <v>XII IPS / Genab</v>
      </c>
    </row>
    <row r="6" spans="1:33" x14ac:dyDescent="0.25">
      <c r="A6" t="s">
        <v>287</v>
      </c>
      <c r="D6" s="196" t="s">
        <v>20</v>
      </c>
      <c r="E6" t="str">
        <f>'DATA GURU'!C19</f>
        <v>2018 / 2019</v>
      </c>
    </row>
    <row r="7" spans="1:33" x14ac:dyDescent="0.25">
      <c r="A7" t="s">
        <v>288</v>
      </c>
      <c r="D7" s="196" t="s">
        <v>20</v>
      </c>
      <c r="E7" s="68">
        <v>75</v>
      </c>
    </row>
    <row r="9" spans="1:33" x14ac:dyDescent="0.25">
      <c r="A9" s="360" t="s">
        <v>98</v>
      </c>
      <c r="B9" s="361" t="s">
        <v>289</v>
      </c>
      <c r="C9" s="361" t="s">
        <v>290</v>
      </c>
      <c r="D9" s="361" t="s">
        <v>291</v>
      </c>
      <c r="E9" s="361"/>
      <c r="F9" s="361"/>
      <c r="G9" s="364" t="s">
        <v>292</v>
      </c>
    </row>
    <row r="10" spans="1:33" x14ac:dyDescent="0.25">
      <c r="A10" s="360"/>
      <c r="B10" s="361"/>
      <c r="C10" s="361"/>
      <c r="D10" s="195" t="s">
        <v>293</v>
      </c>
      <c r="E10" s="195" t="s">
        <v>294</v>
      </c>
      <c r="F10" s="195" t="s">
        <v>295</v>
      </c>
      <c r="G10" s="363"/>
      <c r="I10" s="207" t="s">
        <v>316</v>
      </c>
      <c r="J10" t="s">
        <v>296</v>
      </c>
      <c r="L10" s="357" t="s">
        <v>297</v>
      </c>
      <c r="M10" s="357"/>
      <c r="N10" s="357"/>
      <c r="O10" s="357"/>
      <c r="P10" s="357"/>
      <c r="Q10" s="196" t="s">
        <v>317</v>
      </c>
      <c r="R10" s="196" t="s">
        <v>318</v>
      </c>
      <c r="S10" s="358" t="s">
        <v>298</v>
      </c>
      <c r="T10" s="358"/>
      <c r="U10" s="358"/>
      <c r="V10" s="358"/>
      <c r="W10" s="358"/>
      <c r="X10" s="197" t="s">
        <v>299</v>
      </c>
      <c r="Y10" s="357" t="s">
        <v>319</v>
      </c>
      <c r="Z10" s="357"/>
      <c r="AA10" s="357"/>
      <c r="AB10" s="357"/>
      <c r="AC10" s="357"/>
      <c r="AD10" s="208" t="s">
        <v>300</v>
      </c>
      <c r="AG10" t="s">
        <v>318</v>
      </c>
    </row>
    <row r="11" spans="1:33" x14ac:dyDescent="0.25">
      <c r="A11" s="198">
        <v>1</v>
      </c>
      <c r="B11" s="198">
        <v>2</v>
      </c>
      <c r="C11" s="198">
        <v>3</v>
      </c>
      <c r="D11" s="198">
        <v>4</v>
      </c>
      <c r="E11" s="198">
        <v>5</v>
      </c>
      <c r="F11" s="198">
        <v>6</v>
      </c>
      <c r="G11" s="198">
        <v>7</v>
      </c>
      <c r="I11" s="196" t="s">
        <v>301</v>
      </c>
      <c r="L11" s="196" t="s">
        <v>302</v>
      </c>
      <c r="M11" t="s">
        <v>303</v>
      </c>
      <c r="N11" t="s">
        <v>304</v>
      </c>
      <c r="O11" s="196" t="s">
        <v>305</v>
      </c>
      <c r="P11" s="196" t="s">
        <v>306</v>
      </c>
      <c r="Q11" s="196" t="s">
        <v>2</v>
      </c>
      <c r="R11" s="196"/>
      <c r="S11" s="196" t="s">
        <v>307</v>
      </c>
      <c r="T11" s="196" t="s">
        <v>308</v>
      </c>
      <c r="U11" s="196" t="s">
        <v>309</v>
      </c>
      <c r="V11" s="196" t="s">
        <v>310</v>
      </c>
      <c r="W11" s="196" t="s">
        <v>311</v>
      </c>
      <c r="X11" s="208" t="s">
        <v>312</v>
      </c>
      <c r="Y11">
        <v>1</v>
      </c>
      <c r="Z11">
        <v>2</v>
      </c>
      <c r="AA11">
        <v>3</v>
      </c>
      <c r="AB11">
        <v>4</v>
      </c>
      <c r="AC11">
        <v>5</v>
      </c>
      <c r="AD11" s="208" t="s">
        <v>320</v>
      </c>
      <c r="AG11" t="s">
        <v>326</v>
      </c>
    </row>
    <row r="12" spans="1:33" x14ac:dyDescent="0.25">
      <c r="A12" s="70">
        <f>'[2]DATA SISWA'!A16</f>
        <v>1</v>
      </c>
      <c r="B12" s="199">
        <v>5334</v>
      </c>
      <c r="C12" s="200" t="str">
        <f>'DATA SISWA'!B99</f>
        <v>AMIR KHAN</v>
      </c>
      <c r="D12" s="201">
        <f>X12</f>
        <v>76.868421052631575</v>
      </c>
      <c r="E12" s="201">
        <f>AD12</f>
        <v>81</v>
      </c>
      <c r="F12" s="70" t="s">
        <v>12</v>
      </c>
      <c r="G12" s="70" t="str">
        <f>IF(D12&gt;=$E$7,"TUNTAS",IF(D12&lt;$E$7,"TIDAK TUNTAS"))</f>
        <v>TUNTAS</v>
      </c>
      <c r="I12" s="202">
        <f>AVERAGE(D12:E12)</f>
        <v>78.93421052631578</v>
      </c>
      <c r="J12" s="202">
        <f t="shared" ref="J12:J38" si="0">COUNTIF($I$12:$I$38,"&gt;"&amp;$I12)+COUNTIFS($I$12:$I$38,$I12,$D$12:$D$38,"&gt;"&amp;$D12)+COUNTIFS($I$12:$I$38,$I12,$D$12:$D$38,$D12,$E$12:$E$38,"&gt;"&amp;$E12)+COUNTIFS($I$12:$I$38,$I12,$D$12:$D$38,$D12,$E$12:$E$38,$E12,$F$12:$F$38,"&lt;"&amp;$F12)+1</f>
        <v>19</v>
      </c>
      <c r="L12" s="202">
        <f>'DATA SISWA'!CQ99</f>
        <v>43.5</v>
      </c>
      <c r="M12">
        <v>20</v>
      </c>
      <c r="N12">
        <v>31</v>
      </c>
      <c r="O12">
        <v>42</v>
      </c>
      <c r="P12">
        <v>67</v>
      </c>
      <c r="Q12" s="202">
        <f>AVERAGE(L12:P12)</f>
        <v>40.700000000000003</v>
      </c>
      <c r="R12" s="202">
        <f>75+(Q12-27)*15/57</f>
        <v>78.60526315789474</v>
      </c>
      <c r="S12">
        <v>92</v>
      </c>
      <c r="T12">
        <v>60</v>
      </c>
      <c r="X12" s="202">
        <f>AVERAGE(R12:W12)</f>
        <v>76.868421052631575</v>
      </c>
      <c r="Y12">
        <v>80</v>
      </c>
      <c r="Z12">
        <v>81</v>
      </c>
      <c r="AA12">
        <v>82</v>
      </c>
      <c r="AD12" s="202">
        <f>AVERAGE(Y12:AC12)</f>
        <v>81</v>
      </c>
      <c r="AF12" s="202">
        <f>77+((Q12-30)/(77-30)*(85-77))</f>
        <v>78.821276595744678</v>
      </c>
      <c r="AG12" s="202">
        <f>77+(L12-24)*13/44</f>
        <v>82.76136363636364</v>
      </c>
    </row>
    <row r="13" spans="1:33" x14ac:dyDescent="0.25">
      <c r="A13" s="70">
        <f>'[2]DATA SISWA'!A17</f>
        <v>2</v>
      </c>
      <c r="B13" s="203">
        <v>5350</v>
      </c>
      <c r="C13" s="200" t="str">
        <f>'DATA SISWA'!B100</f>
        <v>ANDINI YULIA PUTRI</v>
      </c>
      <c r="D13" s="201">
        <f t="shared" ref="D13:D37" si="1">X13</f>
        <v>78.070175438596493</v>
      </c>
      <c r="E13" s="201">
        <f t="shared" ref="E13:E38" si="2">AD13</f>
        <v>81</v>
      </c>
      <c r="F13" s="70" t="s">
        <v>12</v>
      </c>
      <c r="G13" s="70" t="str">
        <f t="shared" ref="G13:G38" si="3">IF(D13&gt;=$E$7,"TUNTAS",IF(D13&lt;$E$7,"TIDAK TUNTAS"))</f>
        <v>TUNTAS</v>
      </c>
      <c r="I13" s="202">
        <f t="shared" ref="I13:I38" si="4">AVERAGE(D13:E13)</f>
        <v>79.535087719298247</v>
      </c>
      <c r="J13" s="202">
        <f t="shared" si="0"/>
        <v>16</v>
      </c>
      <c r="L13" s="202">
        <f>'DATA SISWA'!CQ100</f>
        <v>37</v>
      </c>
      <c r="M13">
        <v>50</v>
      </c>
      <c r="N13">
        <v>62</v>
      </c>
      <c r="O13">
        <v>33</v>
      </c>
      <c r="P13">
        <v>33</v>
      </c>
      <c r="Q13" s="202">
        <f t="shared" ref="Q13:Q38" si="5">AVERAGE(L13:P13)</f>
        <v>43</v>
      </c>
      <c r="R13" s="202">
        <f t="shared" ref="R13:R38" si="6">75+(Q13-27)*15/57</f>
        <v>79.21052631578948</v>
      </c>
      <c r="S13">
        <v>92</v>
      </c>
      <c r="T13">
        <v>63</v>
      </c>
      <c r="X13" s="202">
        <f t="shared" ref="X13:X38" si="7">AVERAGE(R13:W13)</f>
        <v>78.070175438596493</v>
      </c>
      <c r="Y13">
        <v>80</v>
      </c>
      <c r="Z13">
        <v>81</v>
      </c>
      <c r="AA13">
        <v>82</v>
      </c>
      <c r="AD13" s="202">
        <f t="shared" ref="AD13:AD38" si="8">AVERAGE(Y13:AC13)</f>
        <v>81</v>
      </c>
      <c r="AF13" s="202">
        <f t="shared" ref="AF13:AF38" si="9">77+((Q13-30)/(77-30)*(85-77))</f>
        <v>79.212765957446805</v>
      </c>
      <c r="AG13" s="202">
        <f t="shared" ref="AG13:AG38" si="10">77+(L13-24)*13/44</f>
        <v>80.840909090909093</v>
      </c>
    </row>
    <row r="14" spans="1:33" x14ac:dyDescent="0.25">
      <c r="A14" s="70">
        <f>'[2]DATA SISWA'!A18</f>
        <v>3</v>
      </c>
      <c r="B14" s="199">
        <v>5354</v>
      </c>
      <c r="C14" s="200" t="str">
        <f>'DATA SISWA'!B101</f>
        <v>DIAN NABILLA</v>
      </c>
      <c r="D14" s="201">
        <f t="shared" si="1"/>
        <v>86.057017543859658</v>
      </c>
      <c r="E14" s="201">
        <f t="shared" si="2"/>
        <v>84.333333333333329</v>
      </c>
      <c r="F14" s="70" t="s">
        <v>282</v>
      </c>
      <c r="G14" s="70" t="str">
        <f t="shared" si="3"/>
        <v>TUNTAS</v>
      </c>
      <c r="I14" s="202">
        <f t="shared" si="4"/>
        <v>85.195175438596493</v>
      </c>
      <c r="J14" s="202">
        <f t="shared" si="0"/>
        <v>3</v>
      </c>
      <c r="L14" s="202">
        <f>'DATA SISWA'!CQ101</f>
        <v>45.25</v>
      </c>
      <c r="M14">
        <v>75</v>
      </c>
      <c r="N14">
        <v>85</v>
      </c>
      <c r="O14">
        <v>67</v>
      </c>
      <c r="P14">
        <v>75</v>
      </c>
      <c r="Q14" s="202">
        <f t="shared" si="5"/>
        <v>69.45</v>
      </c>
      <c r="R14" s="202">
        <f t="shared" si="6"/>
        <v>86.171052631578945</v>
      </c>
      <c r="S14">
        <v>88</v>
      </c>
      <c r="T14">
        <v>84</v>
      </c>
      <c r="X14" s="202">
        <f t="shared" si="7"/>
        <v>86.057017543859658</v>
      </c>
      <c r="Y14">
        <v>84</v>
      </c>
      <c r="Z14">
        <v>85</v>
      </c>
      <c r="AA14">
        <v>84</v>
      </c>
      <c r="AD14" s="202">
        <f t="shared" si="8"/>
        <v>84.333333333333329</v>
      </c>
      <c r="AF14" s="202">
        <f t="shared" si="9"/>
        <v>83.714893617021275</v>
      </c>
      <c r="AG14" s="202">
        <f t="shared" si="10"/>
        <v>83.278409090909093</v>
      </c>
    </row>
    <row r="15" spans="1:33" x14ac:dyDescent="0.25">
      <c r="A15" s="70">
        <f>'[2]DATA SISWA'!A19</f>
        <v>4</v>
      </c>
      <c r="B15" s="203">
        <v>5357</v>
      </c>
      <c r="C15" s="200" t="str">
        <f>'DATA SISWA'!B102</f>
        <v>ISMAIL. M</v>
      </c>
      <c r="D15" s="201">
        <f t="shared" si="1"/>
        <v>80.223684210526315</v>
      </c>
      <c r="E15" s="201">
        <f t="shared" si="2"/>
        <v>81</v>
      </c>
      <c r="F15" s="70" t="s">
        <v>12</v>
      </c>
      <c r="G15" s="70" t="str">
        <f t="shared" si="3"/>
        <v>TUNTAS</v>
      </c>
      <c r="I15" s="202">
        <f t="shared" si="4"/>
        <v>80.61184210526315</v>
      </c>
      <c r="J15" s="202">
        <f t="shared" si="0"/>
        <v>8</v>
      </c>
      <c r="L15" s="202">
        <f>'DATA SISWA'!CQ102</f>
        <v>44.75</v>
      </c>
      <c r="M15">
        <v>55</v>
      </c>
      <c r="N15">
        <v>46</v>
      </c>
      <c r="O15">
        <v>50</v>
      </c>
      <c r="P15">
        <v>66</v>
      </c>
      <c r="Q15" s="202">
        <f t="shared" si="5"/>
        <v>52.35</v>
      </c>
      <c r="R15" s="202">
        <f t="shared" si="6"/>
        <v>81.671052631578945</v>
      </c>
      <c r="S15">
        <v>92</v>
      </c>
      <c r="T15">
        <v>67</v>
      </c>
      <c r="X15" s="202">
        <f t="shared" si="7"/>
        <v>80.223684210526315</v>
      </c>
      <c r="Y15">
        <v>80</v>
      </c>
      <c r="Z15">
        <v>81</v>
      </c>
      <c r="AA15">
        <v>82</v>
      </c>
      <c r="AD15" s="202">
        <f t="shared" si="8"/>
        <v>81</v>
      </c>
      <c r="AF15" s="202">
        <f t="shared" si="9"/>
        <v>80.804255319148936</v>
      </c>
      <c r="AG15" s="202">
        <f t="shared" si="10"/>
        <v>83.130681818181813</v>
      </c>
    </row>
    <row r="16" spans="1:33" x14ac:dyDescent="0.25">
      <c r="A16" s="70">
        <f>'[2]DATA SISWA'!A20</f>
        <v>5</v>
      </c>
      <c r="B16" s="199">
        <v>5365</v>
      </c>
      <c r="C16" s="200" t="str">
        <f>'DATA SISWA'!B103</f>
        <v>ISWANTO</v>
      </c>
      <c r="D16" s="201">
        <f t="shared" si="1"/>
        <v>77.057017543859658</v>
      </c>
      <c r="E16" s="201">
        <f t="shared" si="2"/>
        <v>80.333333333333329</v>
      </c>
      <c r="F16" s="70" t="s">
        <v>12</v>
      </c>
      <c r="G16" s="70" t="str">
        <f t="shared" si="3"/>
        <v>TUNTAS</v>
      </c>
      <c r="I16" s="202">
        <f t="shared" si="4"/>
        <v>78.695175438596493</v>
      </c>
      <c r="J16" s="202">
        <f t="shared" si="0"/>
        <v>20</v>
      </c>
      <c r="L16" s="202">
        <f>'DATA SISWA'!CQ103</f>
        <v>59.25</v>
      </c>
      <c r="M16">
        <v>40</v>
      </c>
      <c r="N16">
        <v>46</v>
      </c>
      <c r="O16">
        <v>8</v>
      </c>
      <c r="P16">
        <v>42</v>
      </c>
      <c r="Q16" s="202">
        <f t="shared" si="5"/>
        <v>39.049999999999997</v>
      </c>
      <c r="R16" s="202">
        <f t="shared" si="6"/>
        <v>78.171052631578945</v>
      </c>
      <c r="S16">
        <v>88</v>
      </c>
      <c r="T16">
        <v>65</v>
      </c>
      <c r="X16" s="202">
        <f t="shared" si="7"/>
        <v>77.057017543859658</v>
      </c>
      <c r="Y16">
        <v>79</v>
      </c>
      <c r="Z16">
        <v>80</v>
      </c>
      <c r="AA16">
        <v>82</v>
      </c>
      <c r="AD16" s="202">
        <f t="shared" si="8"/>
        <v>80.333333333333329</v>
      </c>
      <c r="AF16" s="202">
        <f t="shared" si="9"/>
        <v>78.540425531914892</v>
      </c>
      <c r="AG16" s="202">
        <f t="shared" si="10"/>
        <v>87.41477272727272</v>
      </c>
    </row>
    <row r="17" spans="1:33" x14ac:dyDescent="0.25">
      <c r="A17" s="70">
        <f>'[2]DATA SISWA'!A21</f>
        <v>6</v>
      </c>
      <c r="B17" s="203">
        <v>5374</v>
      </c>
      <c r="C17" s="200" t="str">
        <f>'DATA SISWA'!B104</f>
        <v>JULIANTI</v>
      </c>
      <c r="D17" s="201">
        <f t="shared" si="1"/>
        <v>76.513157894736835</v>
      </c>
      <c r="E17" s="201">
        <f t="shared" si="2"/>
        <v>80.333333333333329</v>
      </c>
      <c r="F17" s="70" t="s">
        <v>12</v>
      </c>
      <c r="G17" s="70" t="str">
        <f t="shared" si="3"/>
        <v>TUNTAS</v>
      </c>
      <c r="I17" s="202">
        <f t="shared" si="4"/>
        <v>78.423245614035082</v>
      </c>
      <c r="J17" s="202">
        <f t="shared" si="0"/>
        <v>22</v>
      </c>
      <c r="L17" s="202">
        <f>'DATA SISWA'!CQ104</f>
        <v>54.25</v>
      </c>
      <c r="M17">
        <v>50</v>
      </c>
      <c r="N17">
        <v>46</v>
      </c>
      <c r="O17">
        <v>8</v>
      </c>
      <c r="P17">
        <v>25</v>
      </c>
      <c r="Q17" s="202">
        <f t="shared" si="5"/>
        <v>36.65</v>
      </c>
      <c r="R17" s="202">
        <f t="shared" si="6"/>
        <v>77.53947368421052</v>
      </c>
      <c r="S17">
        <v>74</v>
      </c>
      <c r="T17">
        <v>78</v>
      </c>
      <c r="X17" s="202">
        <f t="shared" si="7"/>
        <v>76.513157894736835</v>
      </c>
      <c r="Y17">
        <v>79</v>
      </c>
      <c r="Z17">
        <v>80</v>
      </c>
      <c r="AA17">
        <v>82</v>
      </c>
      <c r="AD17" s="202">
        <f t="shared" si="8"/>
        <v>80.333333333333329</v>
      </c>
      <c r="AF17" s="202">
        <f t="shared" si="9"/>
        <v>78.131914893617022</v>
      </c>
      <c r="AG17" s="202">
        <f t="shared" si="10"/>
        <v>85.9375</v>
      </c>
    </row>
    <row r="18" spans="1:33" x14ac:dyDescent="0.25">
      <c r="A18" s="70">
        <f>'[2]DATA SISWA'!A22</f>
        <v>7</v>
      </c>
      <c r="B18" s="199">
        <v>5382</v>
      </c>
      <c r="C18" s="200" t="str">
        <f>'DATA SISWA'!B105</f>
        <v>M. ALFARIZA</v>
      </c>
      <c r="D18" s="201">
        <f t="shared" si="1"/>
        <v>77.456140350877192</v>
      </c>
      <c r="E18" s="201">
        <f t="shared" si="2"/>
        <v>81</v>
      </c>
      <c r="F18" s="70" t="s">
        <v>12</v>
      </c>
      <c r="G18" s="70" t="str">
        <f t="shared" si="3"/>
        <v>TUNTAS</v>
      </c>
      <c r="I18" s="202">
        <f t="shared" si="4"/>
        <v>79.228070175438603</v>
      </c>
      <c r="J18" s="202">
        <f t="shared" si="0"/>
        <v>17</v>
      </c>
      <c r="L18" s="202">
        <f>'DATA SISWA'!CQ105</f>
        <v>46</v>
      </c>
      <c r="M18">
        <v>30</v>
      </c>
      <c r="N18">
        <v>38</v>
      </c>
      <c r="O18">
        <v>33</v>
      </c>
      <c r="P18">
        <v>33</v>
      </c>
      <c r="Q18" s="202">
        <f t="shared" si="5"/>
        <v>36</v>
      </c>
      <c r="R18" s="202">
        <f t="shared" si="6"/>
        <v>77.368421052631575</v>
      </c>
      <c r="S18">
        <v>92</v>
      </c>
      <c r="T18">
        <v>63</v>
      </c>
      <c r="X18" s="202">
        <f t="shared" si="7"/>
        <v>77.456140350877192</v>
      </c>
      <c r="Y18">
        <v>80</v>
      </c>
      <c r="Z18">
        <v>81</v>
      </c>
      <c r="AA18">
        <v>82</v>
      </c>
      <c r="AD18" s="202">
        <f t="shared" si="8"/>
        <v>81</v>
      </c>
      <c r="AF18" s="202">
        <f t="shared" si="9"/>
        <v>78.021276595744681</v>
      </c>
      <c r="AG18" s="202">
        <f t="shared" si="10"/>
        <v>83.5</v>
      </c>
    </row>
    <row r="19" spans="1:33" x14ac:dyDescent="0.25">
      <c r="A19" s="70">
        <f>'[2]DATA SISWA'!A23</f>
        <v>8</v>
      </c>
      <c r="B19" s="203">
        <v>5391</v>
      </c>
      <c r="C19" s="200" t="str">
        <f>'DATA SISWA'!B106</f>
        <v>M. JUMAIDI</v>
      </c>
      <c r="D19" s="201">
        <f t="shared" si="1"/>
        <v>76.942982456140342</v>
      </c>
      <c r="E19" s="201">
        <f t="shared" si="2"/>
        <v>80.333333333333329</v>
      </c>
      <c r="F19" s="70" t="s">
        <v>12</v>
      </c>
      <c r="G19" s="70" t="str">
        <f t="shared" si="3"/>
        <v>TUNTAS</v>
      </c>
      <c r="I19" s="202">
        <f t="shared" si="4"/>
        <v>78.638157894736835</v>
      </c>
      <c r="J19" s="202">
        <f t="shared" si="0"/>
        <v>21</v>
      </c>
      <c r="L19" s="202">
        <f>'DATA SISWA'!CQ106</f>
        <v>57.75</v>
      </c>
      <c r="M19">
        <v>25</v>
      </c>
      <c r="N19">
        <v>31</v>
      </c>
      <c r="O19">
        <v>25</v>
      </c>
      <c r="P19">
        <v>50</v>
      </c>
      <c r="Q19" s="202">
        <f t="shared" si="5"/>
        <v>37.75</v>
      </c>
      <c r="R19" s="202">
        <f t="shared" si="6"/>
        <v>77.828947368421055</v>
      </c>
      <c r="S19">
        <v>88</v>
      </c>
      <c r="T19">
        <v>65</v>
      </c>
      <c r="X19" s="202">
        <f t="shared" si="7"/>
        <v>76.942982456140342</v>
      </c>
      <c r="Y19">
        <v>80</v>
      </c>
      <c r="Z19">
        <v>81</v>
      </c>
      <c r="AA19">
        <v>80</v>
      </c>
      <c r="AD19" s="202">
        <f t="shared" si="8"/>
        <v>80.333333333333329</v>
      </c>
      <c r="AF19" s="202">
        <f t="shared" si="9"/>
        <v>78.319148936170208</v>
      </c>
      <c r="AG19" s="202">
        <f t="shared" si="10"/>
        <v>86.971590909090907</v>
      </c>
    </row>
    <row r="20" spans="1:33" x14ac:dyDescent="0.25">
      <c r="A20" s="70">
        <f>'[2]DATA SISWA'!A24</f>
        <v>9</v>
      </c>
      <c r="B20" s="199">
        <v>5401</v>
      </c>
      <c r="C20" s="200" t="str">
        <f>'DATA SISWA'!B107</f>
        <v>M. REDWAN</v>
      </c>
      <c r="D20" s="201">
        <f t="shared" si="1"/>
        <v>75.385964912280699</v>
      </c>
      <c r="E20" s="201">
        <f t="shared" si="2"/>
        <v>81</v>
      </c>
      <c r="F20" s="70" t="s">
        <v>12</v>
      </c>
      <c r="G20" s="70" t="str">
        <f t="shared" si="3"/>
        <v>TUNTAS</v>
      </c>
      <c r="I20" s="202">
        <f t="shared" si="4"/>
        <v>78.192982456140356</v>
      </c>
      <c r="J20" s="202">
        <f t="shared" si="0"/>
        <v>25</v>
      </c>
      <c r="L20" s="202">
        <f>'DATA SISWA'!CQ107</f>
        <v>31</v>
      </c>
      <c r="M20">
        <v>45</v>
      </c>
      <c r="N20">
        <v>15</v>
      </c>
      <c r="O20">
        <v>33</v>
      </c>
      <c r="P20">
        <v>33</v>
      </c>
      <c r="Q20" s="202">
        <f t="shared" si="5"/>
        <v>31.4</v>
      </c>
      <c r="R20" s="202">
        <f t="shared" si="6"/>
        <v>76.15789473684211</v>
      </c>
      <c r="S20">
        <v>72</v>
      </c>
      <c r="T20">
        <v>78</v>
      </c>
      <c r="X20" s="202">
        <f t="shared" si="7"/>
        <v>75.385964912280699</v>
      </c>
      <c r="Y20">
        <v>80</v>
      </c>
      <c r="Z20">
        <v>81</v>
      </c>
      <c r="AA20">
        <v>82</v>
      </c>
      <c r="AD20" s="202">
        <f t="shared" si="8"/>
        <v>81</v>
      </c>
      <c r="AF20" s="202">
        <f t="shared" si="9"/>
        <v>77.238297872340425</v>
      </c>
      <c r="AG20" s="202">
        <f t="shared" si="10"/>
        <v>79.068181818181813</v>
      </c>
    </row>
    <row r="21" spans="1:33" x14ac:dyDescent="0.25">
      <c r="A21" s="70">
        <f>'[2]DATA SISWA'!A25</f>
        <v>10</v>
      </c>
      <c r="B21" s="203">
        <v>5402</v>
      </c>
      <c r="C21" s="200" t="str">
        <f>'DATA SISWA'!B108</f>
        <v>M. REZA FAUZIL AZIM</v>
      </c>
      <c r="D21" s="201">
        <f t="shared" si="1"/>
        <v>80.083333333333329</v>
      </c>
      <c r="E21" s="201">
        <f t="shared" si="2"/>
        <v>81</v>
      </c>
      <c r="F21" s="70" t="s">
        <v>12</v>
      </c>
      <c r="G21" s="70" t="str">
        <f t="shared" si="3"/>
        <v>TUNTAS</v>
      </c>
      <c r="I21" s="202">
        <f t="shared" si="4"/>
        <v>80.541666666666657</v>
      </c>
      <c r="J21" s="202">
        <f t="shared" si="0"/>
        <v>9</v>
      </c>
      <c r="L21" s="202">
        <f>'DATA SISWA'!CQ108</f>
        <v>41.75</v>
      </c>
      <c r="M21">
        <v>60</v>
      </c>
      <c r="N21">
        <v>77</v>
      </c>
      <c r="O21">
        <v>58</v>
      </c>
      <c r="P21">
        <v>17</v>
      </c>
      <c r="Q21" s="202">
        <f t="shared" si="5"/>
        <v>50.75</v>
      </c>
      <c r="R21" s="202">
        <f t="shared" si="6"/>
        <v>81.25</v>
      </c>
      <c r="S21">
        <v>92</v>
      </c>
      <c r="T21">
        <v>67</v>
      </c>
      <c r="X21" s="202">
        <f t="shared" si="7"/>
        <v>80.083333333333329</v>
      </c>
      <c r="Y21">
        <v>80</v>
      </c>
      <c r="Z21">
        <v>81</v>
      </c>
      <c r="AA21">
        <v>82</v>
      </c>
      <c r="AD21" s="202">
        <f t="shared" si="8"/>
        <v>81</v>
      </c>
      <c r="AF21" s="202">
        <f t="shared" si="9"/>
        <v>80.531914893617028</v>
      </c>
      <c r="AG21" s="202">
        <f t="shared" si="10"/>
        <v>82.244318181818187</v>
      </c>
    </row>
    <row r="22" spans="1:33" x14ac:dyDescent="0.25">
      <c r="A22" s="70">
        <f>'[2]DATA SISWA'!A26</f>
        <v>11</v>
      </c>
      <c r="B22" s="199">
        <v>5417</v>
      </c>
      <c r="C22" s="200" t="str">
        <f>'DATA SISWA'!B109</f>
        <v>MUHAMMAD EFENDI</v>
      </c>
      <c r="D22" s="201">
        <f t="shared" si="1"/>
        <v>89.381578947368425</v>
      </c>
      <c r="E22" s="201">
        <f t="shared" si="2"/>
        <v>85</v>
      </c>
      <c r="F22" s="70" t="s">
        <v>282</v>
      </c>
      <c r="G22" s="70" t="str">
        <f t="shared" si="3"/>
        <v>TUNTAS</v>
      </c>
      <c r="I22" s="202">
        <f t="shared" si="4"/>
        <v>87.19078947368422</v>
      </c>
      <c r="J22" s="202">
        <f t="shared" si="0"/>
        <v>1</v>
      </c>
      <c r="L22" s="202">
        <f>'DATA SISWA'!CQ109</f>
        <v>50.75</v>
      </c>
      <c r="M22">
        <v>75</v>
      </c>
      <c r="N22">
        <v>92</v>
      </c>
      <c r="O22">
        <v>92</v>
      </c>
      <c r="P22">
        <v>75</v>
      </c>
      <c r="Q22" s="202">
        <f t="shared" si="5"/>
        <v>76.95</v>
      </c>
      <c r="R22" s="202">
        <f t="shared" si="6"/>
        <v>88.14473684210526</v>
      </c>
      <c r="S22">
        <v>92</v>
      </c>
      <c r="T22">
        <v>88</v>
      </c>
      <c r="X22" s="202">
        <f t="shared" si="7"/>
        <v>89.381578947368425</v>
      </c>
      <c r="Y22">
        <v>84</v>
      </c>
      <c r="Z22">
        <v>86</v>
      </c>
      <c r="AA22">
        <v>85</v>
      </c>
      <c r="AD22" s="202">
        <f t="shared" si="8"/>
        <v>85</v>
      </c>
      <c r="AF22" s="202">
        <f t="shared" si="9"/>
        <v>84.991489361702122</v>
      </c>
      <c r="AG22" s="202">
        <f t="shared" si="10"/>
        <v>84.903409090909093</v>
      </c>
    </row>
    <row r="23" spans="1:33" x14ac:dyDescent="0.25">
      <c r="A23" s="70">
        <f>'[2]DATA SISWA'!A27</f>
        <v>12</v>
      </c>
      <c r="B23" s="203">
        <v>5430</v>
      </c>
      <c r="C23" s="200" t="str">
        <f>'DATA SISWA'!B110</f>
        <v>MUHAMMAD SYAUKI AL MALIK</v>
      </c>
      <c r="D23" s="201">
        <f t="shared" si="1"/>
        <v>0</v>
      </c>
      <c r="E23" s="201">
        <f t="shared" si="2"/>
        <v>81</v>
      </c>
      <c r="F23" s="70" t="s">
        <v>12</v>
      </c>
      <c r="G23" s="70" t="str">
        <f t="shared" si="3"/>
        <v>TIDAK TUNTAS</v>
      </c>
      <c r="I23" s="202">
        <f t="shared" si="4"/>
        <v>40.5</v>
      </c>
      <c r="J23" s="202">
        <f t="shared" si="0"/>
        <v>27</v>
      </c>
      <c r="L23" s="202">
        <f>'DATA SISWA'!CQ110</f>
        <v>67.75</v>
      </c>
      <c r="M23">
        <v>0</v>
      </c>
      <c r="N23">
        <v>0</v>
      </c>
      <c r="O23">
        <v>0</v>
      </c>
      <c r="P23">
        <v>0</v>
      </c>
      <c r="Q23" s="202">
        <f t="shared" si="5"/>
        <v>13.55</v>
      </c>
      <c r="R23" s="202">
        <v>0</v>
      </c>
      <c r="S23">
        <v>0</v>
      </c>
      <c r="T23">
        <v>0</v>
      </c>
      <c r="X23" s="202">
        <f t="shared" si="7"/>
        <v>0</v>
      </c>
      <c r="Y23">
        <v>80</v>
      </c>
      <c r="Z23">
        <v>81</v>
      </c>
      <c r="AA23">
        <v>82</v>
      </c>
      <c r="AD23" s="202">
        <f t="shared" si="8"/>
        <v>81</v>
      </c>
      <c r="AF23" s="202">
        <f t="shared" si="9"/>
        <v>74.2</v>
      </c>
      <c r="AG23" s="202">
        <f t="shared" si="10"/>
        <v>89.92613636363636</v>
      </c>
    </row>
    <row r="24" spans="1:33" x14ac:dyDescent="0.25">
      <c r="A24" s="70">
        <f>'[2]DATA SISWA'!A28</f>
        <v>13</v>
      </c>
      <c r="B24" s="199">
        <v>5449</v>
      </c>
      <c r="C24" s="200" t="str">
        <f>'DATA SISWA'!B111</f>
        <v>NADIA AZKIA PUTRI</v>
      </c>
      <c r="D24" s="201">
        <f t="shared" si="1"/>
        <v>78.171052631578945</v>
      </c>
      <c r="E24" s="201">
        <f t="shared" si="2"/>
        <v>81</v>
      </c>
      <c r="F24" s="70" t="s">
        <v>12</v>
      </c>
      <c r="G24" s="70" t="str">
        <f t="shared" si="3"/>
        <v>TUNTAS</v>
      </c>
      <c r="I24" s="202">
        <f t="shared" si="4"/>
        <v>79.58552631578948</v>
      </c>
      <c r="J24" s="202">
        <f t="shared" si="0"/>
        <v>14</v>
      </c>
      <c r="L24" s="202">
        <f>'DATA SISWA'!CQ111</f>
        <v>67.75</v>
      </c>
      <c r="M24">
        <v>35</v>
      </c>
      <c r="N24">
        <v>62</v>
      </c>
      <c r="O24">
        <v>33</v>
      </c>
      <c r="P24">
        <v>42</v>
      </c>
      <c r="Q24" s="202">
        <f t="shared" si="5"/>
        <v>47.95</v>
      </c>
      <c r="R24" s="202">
        <f t="shared" si="6"/>
        <v>80.51315789473685</v>
      </c>
      <c r="S24">
        <v>92</v>
      </c>
      <c r="T24">
        <v>62</v>
      </c>
      <c r="X24" s="202">
        <f t="shared" si="7"/>
        <v>78.171052631578945</v>
      </c>
      <c r="Y24">
        <v>80</v>
      </c>
      <c r="Z24">
        <v>81</v>
      </c>
      <c r="AA24">
        <v>82</v>
      </c>
      <c r="AD24" s="202">
        <f t="shared" si="8"/>
        <v>81</v>
      </c>
      <c r="AF24" s="202">
        <f t="shared" si="9"/>
        <v>80.055319148936178</v>
      </c>
      <c r="AG24" s="202">
        <f t="shared" si="10"/>
        <v>89.92613636363636</v>
      </c>
    </row>
    <row r="25" spans="1:33" x14ac:dyDescent="0.25">
      <c r="A25" s="70">
        <f>'[2]DATA SISWA'!A29</f>
        <v>14</v>
      </c>
      <c r="B25" s="203">
        <v>5454</v>
      </c>
      <c r="C25" s="200" t="str">
        <f>'DATA SISWA'!B112</f>
        <v>NUR FITRIYANI</v>
      </c>
      <c r="D25" s="201">
        <f t="shared" si="1"/>
        <v>75.78947368421052</v>
      </c>
      <c r="E25" s="201">
        <f t="shared" si="2"/>
        <v>81</v>
      </c>
      <c r="F25" s="70" t="s">
        <v>12</v>
      </c>
      <c r="G25" s="70" t="str">
        <f t="shared" si="3"/>
        <v>TUNTAS</v>
      </c>
      <c r="I25" s="202">
        <f t="shared" si="4"/>
        <v>78.39473684210526</v>
      </c>
      <c r="J25" s="202">
        <f t="shared" si="0"/>
        <v>24</v>
      </c>
      <c r="L25" s="202">
        <f>'DATA SISWA'!CQ112</f>
        <v>43</v>
      </c>
      <c r="M25">
        <v>20</v>
      </c>
      <c r="N25">
        <v>31</v>
      </c>
      <c r="O25">
        <v>42</v>
      </c>
      <c r="P25">
        <v>25</v>
      </c>
      <c r="Q25" s="202">
        <f t="shared" si="5"/>
        <v>32.200000000000003</v>
      </c>
      <c r="R25" s="202">
        <f t="shared" si="6"/>
        <v>76.368421052631575</v>
      </c>
      <c r="S25">
        <v>88</v>
      </c>
      <c r="T25">
        <v>63</v>
      </c>
      <c r="X25" s="202">
        <f t="shared" si="7"/>
        <v>75.78947368421052</v>
      </c>
      <c r="Y25">
        <v>80</v>
      </c>
      <c r="Z25">
        <v>81</v>
      </c>
      <c r="AA25">
        <v>82</v>
      </c>
      <c r="AD25" s="202">
        <f t="shared" si="8"/>
        <v>81</v>
      </c>
      <c r="AF25" s="202">
        <f t="shared" si="9"/>
        <v>77.374468085106386</v>
      </c>
      <c r="AG25" s="202">
        <f t="shared" si="10"/>
        <v>82.61363636363636</v>
      </c>
    </row>
    <row r="26" spans="1:33" x14ac:dyDescent="0.25">
      <c r="A26" s="70">
        <f>'[2]DATA SISWA'!A30</f>
        <v>15</v>
      </c>
      <c r="B26" s="199">
        <v>5459</v>
      </c>
      <c r="C26" s="200" t="str">
        <f>'DATA SISWA'!B113</f>
        <v>NURAINI</v>
      </c>
      <c r="D26" s="201">
        <f t="shared" si="1"/>
        <v>80.837719298245602</v>
      </c>
      <c r="E26" s="201">
        <f t="shared" si="2"/>
        <v>83.666666666666671</v>
      </c>
      <c r="F26" s="70" t="s">
        <v>282</v>
      </c>
      <c r="G26" s="70" t="str">
        <f t="shared" si="3"/>
        <v>TUNTAS</v>
      </c>
      <c r="I26" s="202">
        <f t="shared" si="4"/>
        <v>82.252192982456137</v>
      </c>
      <c r="J26" s="202">
        <f t="shared" si="0"/>
        <v>5</v>
      </c>
      <c r="L26" s="202">
        <f>'DATA SISWA'!CQ113</f>
        <v>37.75</v>
      </c>
      <c r="M26">
        <v>55</v>
      </c>
      <c r="N26">
        <v>77</v>
      </c>
      <c r="O26">
        <v>58</v>
      </c>
      <c r="P26">
        <v>50</v>
      </c>
      <c r="Q26" s="202">
        <f t="shared" si="5"/>
        <v>55.55</v>
      </c>
      <c r="R26" s="202">
        <f t="shared" si="6"/>
        <v>82.513157894736835</v>
      </c>
      <c r="S26">
        <v>92</v>
      </c>
      <c r="T26">
        <v>68</v>
      </c>
      <c r="X26" s="202">
        <f t="shared" si="7"/>
        <v>80.837719298245602</v>
      </c>
      <c r="Y26">
        <v>83</v>
      </c>
      <c r="Z26">
        <v>84</v>
      </c>
      <c r="AA26">
        <v>84</v>
      </c>
      <c r="AD26" s="202">
        <f t="shared" si="8"/>
        <v>83.666666666666671</v>
      </c>
      <c r="AF26" s="202">
        <f t="shared" si="9"/>
        <v>81.348936170212767</v>
      </c>
      <c r="AG26" s="202">
        <f t="shared" si="10"/>
        <v>81.0625</v>
      </c>
    </row>
    <row r="27" spans="1:33" x14ac:dyDescent="0.25">
      <c r="A27" s="70">
        <f>'[2]DATA SISWA'!A31</f>
        <v>16</v>
      </c>
      <c r="B27" s="203">
        <v>5464</v>
      </c>
      <c r="C27" s="200" t="str">
        <f>'DATA SISWA'!B114</f>
        <v>PIRDAUS</v>
      </c>
      <c r="D27" s="201">
        <f t="shared" si="1"/>
        <v>80.69736842105263</v>
      </c>
      <c r="E27" s="201">
        <f t="shared" si="2"/>
        <v>81</v>
      </c>
      <c r="F27" s="70" t="s">
        <v>12</v>
      </c>
      <c r="G27" s="70" t="str">
        <f t="shared" si="3"/>
        <v>TUNTAS</v>
      </c>
      <c r="I27" s="202">
        <f t="shared" si="4"/>
        <v>80.848684210526315</v>
      </c>
      <c r="J27" s="202">
        <f t="shared" si="0"/>
        <v>7</v>
      </c>
      <c r="L27" s="202">
        <f>'DATA SISWA'!CQ114</f>
        <v>46.75</v>
      </c>
      <c r="M27">
        <v>40</v>
      </c>
      <c r="N27">
        <v>77</v>
      </c>
      <c r="O27">
        <v>58</v>
      </c>
      <c r="P27">
        <v>67</v>
      </c>
      <c r="Q27" s="202">
        <f t="shared" si="5"/>
        <v>57.75</v>
      </c>
      <c r="R27" s="202">
        <f t="shared" si="6"/>
        <v>83.09210526315789</v>
      </c>
      <c r="S27">
        <v>89</v>
      </c>
      <c r="T27">
        <v>70</v>
      </c>
      <c r="X27" s="202">
        <f t="shared" si="7"/>
        <v>80.69736842105263</v>
      </c>
      <c r="Y27">
        <v>80</v>
      </c>
      <c r="Z27">
        <v>81</v>
      </c>
      <c r="AA27">
        <v>82</v>
      </c>
      <c r="AD27" s="202">
        <f t="shared" si="8"/>
        <v>81</v>
      </c>
      <c r="AF27" s="202">
        <f t="shared" si="9"/>
        <v>81.723404255319153</v>
      </c>
      <c r="AG27" s="202">
        <f t="shared" si="10"/>
        <v>83.721590909090907</v>
      </c>
    </row>
    <row r="28" spans="1:33" x14ac:dyDescent="0.25">
      <c r="A28" s="70">
        <f>'[2]DATA SISWA'!A32</f>
        <v>17</v>
      </c>
      <c r="B28" s="199">
        <v>5475</v>
      </c>
      <c r="C28" s="200" t="str">
        <f>'DATA SISWA'!B115</f>
        <v>RAHMAT REZA</v>
      </c>
      <c r="D28" s="201">
        <f t="shared" si="1"/>
        <v>78.135964912280699</v>
      </c>
      <c r="E28" s="201">
        <f t="shared" si="2"/>
        <v>81</v>
      </c>
      <c r="F28" s="70" t="s">
        <v>12</v>
      </c>
      <c r="G28" s="70" t="str">
        <f t="shared" si="3"/>
        <v>TUNTAS</v>
      </c>
      <c r="I28" s="202">
        <f t="shared" si="4"/>
        <v>79.567982456140356</v>
      </c>
      <c r="J28" s="202">
        <f t="shared" si="0"/>
        <v>15</v>
      </c>
      <c r="L28" s="202">
        <f>'DATA SISWA'!CQ115</f>
        <v>47.75</v>
      </c>
      <c r="M28">
        <v>35</v>
      </c>
      <c r="N28">
        <v>23</v>
      </c>
      <c r="O28">
        <v>50</v>
      </c>
      <c r="P28">
        <v>25</v>
      </c>
      <c r="Q28" s="202">
        <f t="shared" si="5"/>
        <v>36.15</v>
      </c>
      <c r="R28" s="202">
        <f t="shared" si="6"/>
        <v>77.40789473684211</v>
      </c>
      <c r="S28">
        <v>92</v>
      </c>
      <c r="T28">
        <v>65</v>
      </c>
      <c r="X28" s="202">
        <f t="shared" si="7"/>
        <v>78.135964912280699</v>
      </c>
      <c r="Y28">
        <v>80</v>
      </c>
      <c r="Z28">
        <v>81</v>
      </c>
      <c r="AA28">
        <v>82</v>
      </c>
      <c r="AD28" s="202">
        <f t="shared" si="8"/>
        <v>81</v>
      </c>
      <c r="AF28" s="202">
        <f t="shared" si="9"/>
        <v>78.0468085106383</v>
      </c>
      <c r="AG28" s="202">
        <f t="shared" si="10"/>
        <v>84.017045454545453</v>
      </c>
    </row>
    <row r="29" spans="1:33" x14ac:dyDescent="0.25">
      <c r="A29" s="70">
        <f>'[2]DATA SISWA'!A33</f>
        <v>18</v>
      </c>
      <c r="B29" s="203">
        <v>5490</v>
      </c>
      <c r="C29" s="200" t="str">
        <f>'DATA SISWA'!B116</f>
        <v>RIZKI THOMAS</v>
      </c>
      <c r="D29" s="201">
        <f t="shared" si="1"/>
        <v>79.776315789473685</v>
      </c>
      <c r="E29" s="201">
        <f t="shared" si="2"/>
        <v>81</v>
      </c>
      <c r="F29" s="70" t="s">
        <v>282</v>
      </c>
      <c r="G29" s="70" t="str">
        <f t="shared" si="3"/>
        <v>TUNTAS</v>
      </c>
      <c r="I29" s="202">
        <f t="shared" si="4"/>
        <v>80.38815789473685</v>
      </c>
      <c r="J29" s="202">
        <f t="shared" si="0"/>
        <v>11</v>
      </c>
      <c r="L29" s="202">
        <f>'DATA SISWA'!CQ116</f>
        <v>50.25</v>
      </c>
      <c r="M29">
        <v>30</v>
      </c>
      <c r="N29">
        <v>54</v>
      </c>
      <c r="O29">
        <v>50</v>
      </c>
      <c r="P29">
        <v>33</v>
      </c>
      <c r="Q29" s="202">
        <f t="shared" si="5"/>
        <v>43.45</v>
      </c>
      <c r="R29" s="202">
        <f t="shared" si="6"/>
        <v>79.328947368421055</v>
      </c>
      <c r="S29">
        <v>88</v>
      </c>
      <c r="T29">
        <v>72</v>
      </c>
      <c r="X29" s="202">
        <f t="shared" si="7"/>
        <v>79.776315789473685</v>
      </c>
      <c r="Y29">
        <v>80</v>
      </c>
      <c r="Z29">
        <v>81</v>
      </c>
      <c r="AA29">
        <v>82</v>
      </c>
      <c r="AD29" s="202">
        <f t="shared" si="8"/>
        <v>81</v>
      </c>
      <c r="AF29" s="202">
        <f t="shared" si="9"/>
        <v>79.289361702127664</v>
      </c>
      <c r="AG29" s="202">
        <f t="shared" si="10"/>
        <v>84.755681818181813</v>
      </c>
    </row>
    <row r="30" spans="1:33" x14ac:dyDescent="0.25">
      <c r="A30" s="70">
        <f>'[2]DATA SISWA'!A34</f>
        <v>19</v>
      </c>
      <c r="B30" s="199">
        <v>5491</v>
      </c>
      <c r="C30" s="200" t="str">
        <f>'DATA SISWA'!B117</f>
        <v>SADEWA</v>
      </c>
      <c r="D30" s="201">
        <f t="shared" si="1"/>
        <v>78.881578947368425</v>
      </c>
      <c r="E30" s="201">
        <f t="shared" si="2"/>
        <v>81</v>
      </c>
      <c r="F30" s="70" t="s">
        <v>12</v>
      </c>
      <c r="G30" s="70" t="str">
        <f t="shared" si="3"/>
        <v>TUNTAS</v>
      </c>
      <c r="I30" s="202">
        <f t="shared" si="4"/>
        <v>79.94078947368422</v>
      </c>
      <c r="J30" s="202">
        <f t="shared" si="0"/>
        <v>12</v>
      </c>
      <c r="L30" s="202">
        <f>'DATA SISWA'!CQ117</f>
        <v>61.25</v>
      </c>
      <c r="M30">
        <v>45</v>
      </c>
      <c r="N30">
        <v>23</v>
      </c>
      <c r="O30">
        <v>42</v>
      </c>
      <c r="P30">
        <v>33</v>
      </c>
      <c r="Q30" s="202">
        <f t="shared" si="5"/>
        <v>40.85</v>
      </c>
      <c r="R30" s="202">
        <f t="shared" si="6"/>
        <v>78.64473684210526</v>
      </c>
      <c r="S30">
        <v>88</v>
      </c>
      <c r="T30">
        <v>70</v>
      </c>
      <c r="X30" s="202">
        <f t="shared" si="7"/>
        <v>78.881578947368425</v>
      </c>
      <c r="Y30">
        <v>80</v>
      </c>
      <c r="Z30">
        <v>81</v>
      </c>
      <c r="AA30">
        <v>82</v>
      </c>
      <c r="AD30" s="202">
        <f t="shared" si="8"/>
        <v>81</v>
      </c>
      <c r="AF30" s="202">
        <f t="shared" si="9"/>
        <v>78.846808510638297</v>
      </c>
      <c r="AG30" s="202">
        <f t="shared" si="10"/>
        <v>88.005681818181813</v>
      </c>
    </row>
    <row r="31" spans="1:33" x14ac:dyDescent="0.25">
      <c r="A31" s="70">
        <f>'[2]DATA SISWA'!A35</f>
        <v>20</v>
      </c>
      <c r="B31" s="203">
        <v>5504</v>
      </c>
      <c r="C31" s="200" t="str">
        <f>'DATA SISWA'!B118</f>
        <v>SARIHAT</v>
      </c>
      <c r="D31" s="201">
        <f t="shared" si="1"/>
        <v>88.504385964912288</v>
      </c>
      <c r="E31" s="201">
        <f t="shared" si="2"/>
        <v>84.333333333333329</v>
      </c>
      <c r="F31" s="70" t="s">
        <v>282</v>
      </c>
      <c r="G31" s="70" t="str">
        <f t="shared" si="3"/>
        <v>TUNTAS</v>
      </c>
      <c r="I31" s="202">
        <f t="shared" si="4"/>
        <v>86.418859649122808</v>
      </c>
      <c r="J31" s="202">
        <f t="shared" si="0"/>
        <v>2</v>
      </c>
      <c r="L31" s="202">
        <f>'DATA SISWA'!CQ118</f>
        <v>44.75</v>
      </c>
      <c r="M31">
        <v>70</v>
      </c>
      <c r="N31">
        <v>100</v>
      </c>
      <c r="O31">
        <v>75</v>
      </c>
      <c r="P31">
        <v>83</v>
      </c>
      <c r="Q31" s="202">
        <f t="shared" si="5"/>
        <v>74.55</v>
      </c>
      <c r="R31" s="202">
        <f t="shared" si="6"/>
        <v>87.51315789473685</v>
      </c>
      <c r="S31">
        <v>88</v>
      </c>
      <c r="T31">
        <v>90</v>
      </c>
      <c r="X31" s="202">
        <f t="shared" si="7"/>
        <v>88.504385964912288</v>
      </c>
      <c r="Y31">
        <v>85</v>
      </c>
      <c r="Z31">
        <v>84</v>
      </c>
      <c r="AA31">
        <v>84</v>
      </c>
      <c r="AD31" s="202">
        <f t="shared" si="8"/>
        <v>84.333333333333329</v>
      </c>
      <c r="AF31" s="202">
        <f t="shared" si="9"/>
        <v>84.582978723404253</v>
      </c>
      <c r="AG31" s="202">
        <f t="shared" si="10"/>
        <v>83.130681818181813</v>
      </c>
    </row>
    <row r="32" spans="1:33" x14ac:dyDescent="0.25">
      <c r="A32" s="70">
        <f>'[2]DATA SISWA'!A36</f>
        <v>21</v>
      </c>
      <c r="B32" s="199">
        <v>5506</v>
      </c>
      <c r="C32" s="200" t="str">
        <f>'DATA SISWA'!B119</f>
        <v>SARIPUDIN</v>
      </c>
      <c r="D32" s="201">
        <f t="shared" si="1"/>
        <v>83.267543859649123</v>
      </c>
      <c r="E32" s="201">
        <f t="shared" si="2"/>
        <v>83.666666666666671</v>
      </c>
      <c r="F32" s="70" t="s">
        <v>282</v>
      </c>
      <c r="G32" s="70" t="str">
        <f t="shared" si="3"/>
        <v>TUNTAS</v>
      </c>
      <c r="I32" s="202">
        <f t="shared" si="4"/>
        <v>83.46710526315789</v>
      </c>
      <c r="J32" s="202">
        <f t="shared" si="0"/>
        <v>4</v>
      </c>
      <c r="L32" s="202">
        <f>'DATA SISWA'!CQ119</f>
        <v>48.25</v>
      </c>
      <c r="M32">
        <v>75</v>
      </c>
      <c r="N32">
        <v>92</v>
      </c>
      <c r="O32">
        <v>58</v>
      </c>
      <c r="P32">
        <v>67</v>
      </c>
      <c r="Q32" s="202">
        <f t="shared" si="5"/>
        <v>68.05</v>
      </c>
      <c r="R32" s="202">
        <f t="shared" si="6"/>
        <v>85.80263157894737</v>
      </c>
      <c r="S32">
        <v>84</v>
      </c>
      <c r="T32">
        <v>80</v>
      </c>
      <c r="X32" s="202">
        <f t="shared" si="7"/>
        <v>83.267543859649123</v>
      </c>
      <c r="Y32">
        <v>83</v>
      </c>
      <c r="Z32">
        <v>85</v>
      </c>
      <c r="AA32">
        <v>83</v>
      </c>
      <c r="AD32" s="202">
        <f t="shared" si="8"/>
        <v>83.666666666666671</v>
      </c>
      <c r="AF32" s="202">
        <f t="shared" si="9"/>
        <v>83.47659574468085</v>
      </c>
      <c r="AG32" s="202">
        <f t="shared" si="10"/>
        <v>84.164772727272734</v>
      </c>
    </row>
    <row r="33" spans="1:33" x14ac:dyDescent="0.25">
      <c r="A33" s="70">
        <f>'[2]DATA SISWA'!A37</f>
        <v>22</v>
      </c>
      <c r="B33" s="203">
        <v>5804</v>
      </c>
      <c r="C33" s="200" t="str">
        <f>'DATA SISWA'!B120</f>
        <v>SITI NURSADEA</v>
      </c>
      <c r="D33" s="201">
        <f t="shared" si="1"/>
        <v>56.399122807017541</v>
      </c>
      <c r="E33" s="201">
        <f t="shared" si="2"/>
        <v>81</v>
      </c>
      <c r="F33" s="70" t="s">
        <v>12</v>
      </c>
      <c r="G33" s="70" t="str">
        <f t="shared" si="3"/>
        <v>TIDAK TUNTAS</v>
      </c>
      <c r="I33" s="202">
        <f t="shared" si="4"/>
        <v>68.699561403508767</v>
      </c>
      <c r="J33" s="202">
        <f t="shared" si="0"/>
        <v>26</v>
      </c>
      <c r="L33" s="202">
        <f>'DATA SISWA'!CQ120</f>
        <v>36.75</v>
      </c>
      <c r="M33">
        <v>55</v>
      </c>
      <c r="N33">
        <v>85</v>
      </c>
      <c r="O33">
        <v>0</v>
      </c>
      <c r="P33">
        <v>0</v>
      </c>
      <c r="Q33" s="202">
        <f t="shared" si="5"/>
        <v>35.35</v>
      </c>
      <c r="R33" s="202">
        <f t="shared" si="6"/>
        <v>77.19736842105263</v>
      </c>
      <c r="S33">
        <v>92</v>
      </c>
      <c r="T33">
        <v>0</v>
      </c>
      <c r="X33" s="202">
        <f t="shared" si="7"/>
        <v>56.399122807017541</v>
      </c>
      <c r="Y33">
        <v>80</v>
      </c>
      <c r="Z33">
        <v>81</v>
      </c>
      <c r="AA33">
        <v>82</v>
      </c>
      <c r="AD33" s="202">
        <f t="shared" si="8"/>
        <v>81</v>
      </c>
      <c r="AF33" s="202">
        <f t="shared" si="9"/>
        <v>77.910638297872339</v>
      </c>
      <c r="AG33" s="202">
        <f t="shared" si="10"/>
        <v>80.767045454545453</v>
      </c>
    </row>
    <row r="34" spans="1:33" x14ac:dyDescent="0.25">
      <c r="A34" s="70">
        <f>'[2]DATA SISWA'!A38</f>
        <v>23</v>
      </c>
      <c r="B34" s="204">
        <v>5512</v>
      </c>
      <c r="C34" s="200" t="str">
        <f>'DATA SISWA'!B121</f>
        <v>WAHIDAH</v>
      </c>
      <c r="D34" s="201">
        <f t="shared" si="1"/>
        <v>76.456140350877192</v>
      </c>
      <c r="E34" s="201">
        <f t="shared" si="2"/>
        <v>80.333333333333329</v>
      </c>
      <c r="F34" s="70" t="s">
        <v>12</v>
      </c>
      <c r="G34" s="70" t="str">
        <f t="shared" si="3"/>
        <v>TUNTAS</v>
      </c>
      <c r="I34" s="202">
        <f t="shared" si="4"/>
        <v>78.39473684210526</v>
      </c>
      <c r="J34" s="202">
        <f t="shared" si="0"/>
        <v>23</v>
      </c>
      <c r="L34" s="202">
        <f>'DATA SISWA'!CQ121</f>
        <v>49</v>
      </c>
      <c r="M34">
        <v>25</v>
      </c>
      <c r="N34">
        <v>39</v>
      </c>
      <c r="O34">
        <v>50</v>
      </c>
      <c r="P34">
        <v>17</v>
      </c>
      <c r="Q34" s="202">
        <f t="shared" si="5"/>
        <v>36</v>
      </c>
      <c r="R34" s="202">
        <f t="shared" si="6"/>
        <v>77.368421052631575</v>
      </c>
      <c r="S34">
        <v>92</v>
      </c>
      <c r="T34">
        <v>60</v>
      </c>
      <c r="X34" s="202">
        <f t="shared" si="7"/>
        <v>76.456140350877192</v>
      </c>
      <c r="Y34">
        <v>78</v>
      </c>
      <c r="Z34">
        <v>81</v>
      </c>
      <c r="AA34">
        <v>82</v>
      </c>
      <c r="AD34" s="202">
        <f t="shared" si="8"/>
        <v>80.333333333333329</v>
      </c>
      <c r="AF34" s="202">
        <f t="shared" si="9"/>
        <v>78.021276595744681</v>
      </c>
      <c r="AG34" s="202">
        <f t="shared" si="10"/>
        <v>84.38636363636364</v>
      </c>
    </row>
    <row r="35" spans="1:33" x14ac:dyDescent="0.25">
      <c r="A35" s="70">
        <f>'[2]DATA SISWA'!A39</f>
        <v>24</v>
      </c>
      <c r="B35" s="205">
        <v>5516</v>
      </c>
      <c r="C35" s="200" t="str">
        <f>'DATA SISWA'!B122</f>
        <v>YOSI AMELIA</v>
      </c>
      <c r="D35" s="201">
        <f t="shared" si="1"/>
        <v>77.061403508771932</v>
      </c>
      <c r="E35" s="201">
        <f t="shared" si="2"/>
        <v>81</v>
      </c>
      <c r="F35" s="70" t="s">
        <v>12</v>
      </c>
      <c r="G35" s="70" t="str">
        <f t="shared" si="3"/>
        <v>TUNTAS</v>
      </c>
      <c r="I35" s="202">
        <f t="shared" si="4"/>
        <v>79.030701754385973</v>
      </c>
      <c r="J35" s="202">
        <f t="shared" si="0"/>
        <v>18</v>
      </c>
      <c r="L35" s="202">
        <f>'DATA SISWA'!CQ122</f>
        <v>40.5</v>
      </c>
      <c r="M35">
        <v>40</v>
      </c>
      <c r="N35">
        <v>31</v>
      </c>
      <c r="O35">
        <v>42</v>
      </c>
      <c r="P35">
        <v>42</v>
      </c>
      <c r="Q35" s="202">
        <f t="shared" si="5"/>
        <v>39.1</v>
      </c>
      <c r="R35" s="202">
        <f t="shared" si="6"/>
        <v>78.184210526315795</v>
      </c>
      <c r="S35">
        <v>88</v>
      </c>
      <c r="T35">
        <v>65</v>
      </c>
      <c r="X35" s="202">
        <f t="shared" si="7"/>
        <v>77.061403508771932</v>
      </c>
      <c r="Y35">
        <v>80</v>
      </c>
      <c r="Z35">
        <v>81</v>
      </c>
      <c r="AA35">
        <v>82</v>
      </c>
      <c r="AD35" s="202">
        <f t="shared" si="8"/>
        <v>81</v>
      </c>
      <c r="AF35" s="202">
        <f t="shared" si="9"/>
        <v>78.54893617021277</v>
      </c>
      <c r="AG35" s="202">
        <f t="shared" si="10"/>
        <v>81.875</v>
      </c>
    </row>
    <row r="36" spans="1:33" x14ac:dyDescent="0.25">
      <c r="A36" s="70">
        <f>'[2]DATA SISWA'!A40</f>
        <v>25</v>
      </c>
      <c r="B36" s="116">
        <v>5519</v>
      </c>
      <c r="C36" s="200" t="str">
        <f>'DATA SISWA'!B123</f>
        <v>YOVA SYAFVIRA</v>
      </c>
      <c r="D36" s="201">
        <f t="shared" si="1"/>
        <v>80.679824561403507</v>
      </c>
      <c r="E36" s="201">
        <f t="shared" si="2"/>
        <v>82.333333333333329</v>
      </c>
      <c r="F36" s="70" t="s">
        <v>12</v>
      </c>
      <c r="G36" s="70" t="str">
        <f t="shared" si="3"/>
        <v>TUNTAS</v>
      </c>
      <c r="I36" s="202">
        <f t="shared" si="4"/>
        <v>81.506578947368411</v>
      </c>
      <c r="J36" s="202">
        <f t="shared" si="0"/>
        <v>6</v>
      </c>
      <c r="L36" s="202">
        <f>'DATA SISWA'!CQ123</f>
        <v>49.75</v>
      </c>
      <c r="M36">
        <v>55</v>
      </c>
      <c r="N36">
        <v>77</v>
      </c>
      <c r="O36">
        <v>42</v>
      </c>
      <c r="P36">
        <v>83</v>
      </c>
      <c r="Q36" s="202">
        <f t="shared" si="5"/>
        <v>61.35</v>
      </c>
      <c r="R36" s="202">
        <f t="shared" si="6"/>
        <v>84.03947368421052</v>
      </c>
      <c r="S36">
        <v>88</v>
      </c>
      <c r="T36">
        <v>70</v>
      </c>
      <c r="X36" s="202">
        <f t="shared" si="7"/>
        <v>80.679824561403507</v>
      </c>
      <c r="Y36">
        <v>80</v>
      </c>
      <c r="Z36">
        <v>83</v>
      </c>
      <c r="AA36">
        <v>84</v>
      </c>
      <c r="AD36" s="202">
        <f t="shared" si="8"/>
        <v>82.333333333333329</v>
      </c>
      <c r="AF36" s="202">
        <f t="shared" si="9"/>
        <v>82.336170212765964</v>
      </c>
      <c r="AG36" s="202">
        <f t="shared" si="10"/>
        <v>84.607954545454547</v>
      </c>
    </row>
    <row r="37" spans="1:33" x14ac:dyDescent="0.25">
      <c r="A37" s="70">
        <f>'[2]DATA SISWA'!A41</f>
        <v>26</v>
      </c>
      <c r="B37" s="203">
        <v>5522</v>
      </c>
      <c r="C37" s="200" t="str">
        <f>'DATA SISWA'!B124</f>
        <v>MEGAWATI DENISE</v>
      </c>
      <c r="D37" s="201">
        <f t="shared" si="1"/>
        <v>79.96052631578948</v>
      </c>
      <c r="E37" s="201">
        <f t="shared" si="2"/>
        <v>81</v>
      </c>
      <c r="F37" s="70" t="s">
        <v>12</v>
      </c>
      <c r="G37" s="70" t="str">
        <f t="shared" si="3"/>
        <v>TUNTAS</v>
      </c>
      <c r="I37" s="202">
        <f t="shared" si="4"/>
        <v>80.48026315789474</v>
      </c>
      <c r="J37" s="202">
        <f t="shared" si="0"/>
        <v>10</v>
      </c>
      <c r="L37" s="202">
        <f>'DATA SISWA'!CQ124</f>
        <v>48.75</v>
      </c>
      <c r="M37">
        <v>30</v>
      </c>
      <c r="N37">
        <v>46</v>
      </c>
      <c r="O37">
        <v>58</v>
      </c>
      <c r="P37">
        <v>83</v>
      </c>
      <c r="Q37" s="202">
        <f t="shared" si="5"/>
        <v>53.15</v>
      </c>
      <c r="R37" s="202">
        <f t="shared" si="6"/>
        <v>81.881578947368425</v>
      </c>
      <c r="S37">
        <v>88</v>
      </c>
      <c r="T37">
        <v>70</v>
      </c>
      <c r="X37" s="202">
        <f t="shared" si="7"/>
        <v>79.96052631578948</v>
      </c>
      <c r="Y37">
        <v>80</v>
      </c>
      <c r="Z37">
        <v>81</v>
      </c>
      <c r="AA37">
        <v>82</v>
      </c>
      <c r="AD37" s="202">
        <f t="shared" si="8"/>
        <v>81</v>
      </c>
      <c r="AF37" s="202">
        <f t="shared" si="9"/>
        <v>80.940425531914897</v>
      </c>
      <c r="AG37" s="202">
        <f t="shared" si="10"/>
        <v>84.3125</v>
      </c>
    </row>
    <row r="38" spans="1:33" x14ac:dyDescent="0.25">
      <c r="A38" s="70">
        <f>'[2]DATA SISWA'!A42</f>
        <v>27</v>
      </c>
      <c r="B38" s="199">
        <v>5544</v>
      </c>
      <c r="C38" s="200" t="str">
        <f>'DATA SISWA'!B125</f>
        <v>ROBI ADI PUTRA</v>
      </c>
      <c r="D38" s="201">
        <f>X38</f>
        <v>78.736842105263165</v>
      </c>
      <c r="E38" s="201">
        <f t="shared" si="2"/>
        <v>81</v>
      </c>
      <c r="F38" s="70" t="s">
        <v>12</v>
      </c>
      <c r="G38" s="70" t="str">
        <f t="shared" si="3"/>
        <v>TUNTAS</v>
      </c>
      <c r="I38" s="202">
        <f t="shared" si="4"/>
        <v>79.868421052631589</v>
      </c>
      <c r="J38" s="202">
        <f t="shared" si="0"/>
        <v>13</v>
      </c>
      <c r="L38" s="202">
        <f>'DATA SISWA'!CQ125</f>
        <v>24</v>
      </c>
      <c r="M38">
        <v>30</v>
      </c>
      <c r="N38">
        <v>39</v>
      </c>
      <c r="O38">
        <v>83</v>
      </c>
      <c r="P38">
        <v>58</v>
      </c>
      <c r="Q38" s="202">
        <f t="shared" si="5"/>
        <v>46.8</v>
      </c>
      <c r="R38" s="202">
        <f t="shared" si="6"/>
        <v>80.21052631578948</v>
      </c>
      <c r="S38">
        <v>88</v>
      </c>
      <c r="T38">
        <v>68</v>
      </c>
      <c r="X38" s="202">
        <f t="shared" si="7"/>
        <v>78.736842105263165</v>
      </c>
      <c r="Y38">
        <v>80</v>
      </c>
      <c r="Z38">
        <v>81</v>
      </c>
      <c r="AA38">
        <v>82</v>
      </c>
      <c r="AD38" s="202">
        <f t="shared" si="8"/>
        <v>81</v>
      </c>
      <c r="AF38" s="202">
        <f t="shared" si="9"/>
        <v>79.8595744680851</v>
      </c>
      <c r="AG38" s="202">
        <f t="shared" si="10"/>
        <v>77</v>
      </c>
    </row>
    <row r="40" spans="1:33" ht="15.75" x14ac:dyDescent="0.25">
      <c r="A40" s="359" t="s">
        <v>313</v>
      </c>
      <c r="B40" s="359"/>
      <c r="C40" s="359"/>
      <c r="D40" s="359"/>
      <c r="E40" s="359"/>
      <c r="F40" s="359"/>
      <c r="G40" s="359"/>
    </row>
    <row r="42" spans="1:33" x14ac:dyDescent="0.25">
      <c r="A42" s="360" t="s">
        <v>98</v>
      </c>
      <c r="B42" s="361" t="s">
        <v>289</v>
      </c>
      <c r="C42" s="361" t="s">
        <v>290</v>
      </c>
      <c r="D42" s="361" t="s">
        <v>291</v>
      </c>
      <c r="E42" s="361"/>
      <c r="F42" s="361"/>
      <c r="G42" s="362" t="s">
        <v>314</v>
      </c>
    </row>
    <row r="43" spans="1:33" x14ac:dyDescent="0.25">
      <c r="A43" s="360"/>
      <c r="B43" s="361"/>
      <c r="C43" s="361"/>
      <c r="D43" s="195" t="s">
        <v>293</v>
      </c>
      <c r="E43" s="195" t="s">
        <v>294</v>
      </c>
      <c r="F43" s="195" t="s">
        <v>295</v>
      </c>
      <c r="G43" s="363"/>
    </row>
    <row r="44" spans="1:33" x14ac:dyDescent="0.25">
      <c r="A44" s="198">
        <v>1</v>
      </c>
      <c r="B44" s="198">
        <v>2</v>
      </c>
      <c r="C44" s="198">
        <v>3</v>
      </c>
      <c r="D44" s="198">
        <v>4</v>
      </c>
      <c r="E44" s="198">
        <v>5</v>
      </c>
      <c r="F44" s="198">
        <v>6</v>
      </c>
      <c r="G44" s="198">
        <v>7</v>
      </c>
    </row>
    <row r="45" spans="1:33" x14ac:dyDescent="0.25">
      <c r="A45" s="70">
        <v>1</v>
      </c>
      <c r="B45" s="200">
        <f t="shared" ref="B45:B54" si="11">INDEX($A:$J,MATCH($G45,$J:$J,0),2)</f>
        <v>5417</v>
      </c>
      <c r="C45" s="206" t="str">
        <f t="shared" ref="C45:C54" si="12">INDEX($A:$J,MATCH($G45,$J:$J,0),3)</f>
        <v>MUHAMMAD EFENDI</v>
      </c>
      <c r="D45" s="201">
        <f t="shared" ref="D45:D54" si="13">INDEX($A:$J,MATCH($G45,$J:$J,0),4)</f>
        <v>89.381578947368425</v>
      </c>
      <c r="E45" s="201">
        <f t="shared" ref="E45:E54" si="14">INDEX($A:$J,MATCH($G45,$J:$J,0),5)</f>
        <v>85</v>
      </c>
      <c r="F45" s="70" t="str">
        <f t="shared" ref="F45:F54" si="15">INDEX($A:$J,MATCH($G45,$J:$J,0),6)</f>
        <v>A</v>
      </c>
      <c r="G45" s="70">
        <f>SMALL($J$12:$J$38,ROWS($G$45:G45))</f>
        <v>1</v>
      </c>
    </row>
    <row r="46" spans="1:33" x14ac:dyDescent="0.25">
      <c r="A46" s="70">
        <v>2</v>
      </c>
      <c r="B46" s="200">
        <f t="shared" si="11"/>
        <v>5504</v>
      </c>
      <c r="C46" s="206" t="str">
        <f t="shared" si="12"/>
        <v>SARIHAT</v>
      </c>
      <c r="D46" s="201">
        <f t="shared" si="13"/>
        <v>88.504385964912288</v>
      </c>
      <c r="E46" s="201">
        <f t="shared" si="14"/>
        <v>84.333333333333329</v>
      </c>
      <c r="F46" s="70" t="str">
        <f t="shared" si="15"/>
        <v>A</v>
      </c>
      <c r="G46" s="70">
        <f>SMALL($J$12:$J$38,ROWS($G$45:G46))</f>
        <v>2</v>
      </c>
    </row>
    <row r="47" spans="1:33" x14ac:dyDescent="0.25">
      <c r="A47" s="70">
        <v>3</v>
      </c>
      <c r="B47" s="200">
        <f t="shared" si="11"/>
        <v>5354</v>
      </c>
      <c r="C47" s="206" t="str">
        <f t="shared" si="12"/>
        <v>DIAN NABILLA</v>
      </c>
      <c r="D47" s="201">
        <f t="shared" si="13"/>
        <v>86.057017543859658</v>
      </c>
      <c r="E47" s="201">
        <f t="shared" si="14"/>
        <v>84.333333333333329</v>
      </c>
      <c r="F47" s="70" t="str">
        <f t="shared" si="15"/>
        <v>A</v>
      </c>
      <c r="G47" s="70">
        <f>SMALL($J$12:$J$38,ROWS($G$45:G47))</f>
        <v>3</v>
      </c>
    </row>
    <row r="48" spans="1:33" x14ac:dyDescent="0.25">
      <c r="A48" s="70">
        <v>4</v>
      </c>
      <c r="B48" s="200">
        <f t="shared" si="11"/>
        <v>5506</v>
      </c>
      <c r="C48" s="206" t="str">
        <f t="shared" si="12"/>
        <v>SARIPUDIN</v>
      </c>
      <c r="D48" s="201">
        <f t="shared" si="13"/>
        <v>83.267543859649123</v>
      </c>
      <c r="E48" s="201">
        <f t="shared" si="14"/>
        <v>83.666666666666671</v>
      </c>
      <c r="F48" s="70" t="str">
        <f t="shared" si="15"/>
        <v>A</v>
      </c>
      <c r="G48" s="70">
        <f>SMALL($J$12:$J$38,ROWS($G$45:G48))</f>
        <v>4</v>
      </c>
    </row>
    <row r="49" spans="1:7" x14ac:dyDescent="0.25">
      <c r="A49" s="70">
        <v>5</v>
      </c>
      <c r="B49" s="200">
        <f t="shared" si="11"/>
        <v>5459</v>
      </c>
      <c r="C49" s="206" t="str">
        <f t="shared" si="12"/>
        <v>NURAINI</v>
      </c>
      <c r="D49" s="201">
        <f t="shared" si="13"/>
        <v>80.837719298245602</v>
      </c>
      <c r="E49" s="201">
        <f t="shared" si="14"/>
        <v>83.666666666666671</v>
      </c>
      <c r="F49" s="70" t="str">
        <f t="shared" si="15"/>
        <v>A</v>
      </c>
      <c r="G49" s="70">
        <f>SMALL($J$12:$J$38,ROWS($G$45:G49))</f>
        <v>5</v>
      </c>
    </row>
    <row r="50" spans="1:7" x14ac:dyDescent="0.25">
      <c r="A50" s="70">
        <v>6</v>
      </c>
      <c r="B50" s="200">
        <f t="shared" si="11"/>
        <v>5519</v>
      </c>
      <c r="C50" s="206" t="str">
        <f t="shared" si="12"/>
        <v>YOVA SYAFVIRA</v>
      </c>
      <c r="D50" s="201">
        <f t="shared" si="13"/>
        <v>80.679824561403507</v>
      </c>
      <c r="E50" s="201">
        <f t="shared" si="14"/>
        <v>82.333333333333329</v>
      </c>
      <c r="F50" s="70" t="str">
        <f t="shared" si="15"/>
        <v>B</v>
      </c>
      <c r="G50" s="70">
        <f>SMALL($J$12:$J$38,ROWS($G$45:G50))</f>
        <v>6</v>
      </c>
    </row>
    <row r="51" spans="1:7" x14ac:dyDescent="0.25">
      <c r="A51" s="70">
        <v>7</v>
      </c>
      <c r="B51" s="200">
        <f t="shared" si="11"/>
        <v>5464</v>
      </c>
      <c r="C51" s="206" t="str">
        <f t="shared" si="12"/>
        <v>PIRDAUS</v>
      </c>
      <c r="D51" s="201">
        <f t="shared" si="13"/>
        <v>80.69736842105263</v>
      </c>
      <c r="E51" s="201">
        <f t="shared" si="14"/>
        <v>81</v>
      </c>
      <c r="F51" s="70" t="str">
        <f t="shared" si="15"/>
        <v>B</v>
      </c>
      <c r="G51" s="70">
        <f>SMALL($J$12:$J$38,ROWS($G$45:G51))</f>
        <v>7</v>
      </c>
    </row>
    <row r="52" spans="1:7" x14ac:dyDescent="0.25">
      <c r="A52" s="70">
        <v>8</v>
      </c>
      <c r="B52" s="200">
        <f t="shared" si="11"/>
        <v>5357</v>
      </c>
      <c r="C52" s="206" t="str">
        <f t="shared" si="12"/>
        <v>ISMAIL. M</v>
      </c>
      <c r="D52" s="201">
        <f t="shared" si="13"/>
        <v>80.223684210526315</v>
      </c>
      <c r="E52" s="201">
        <f t="shared" si="14"/>
        <v>81</v>
      </c>
      <c r="F52" s="70" t="str">
        <f t="shared" si="15"/>
        <v>B</v>
      </c>
      <c r="G52" s="70">
        <f>SMALL($J$12:$J$38,ROWS($G$45:G52))</f>
        <v>8</v>
      </c>
    </row>
    <row r="53" spans="1:7" x14ac:dyDescent="0.25">
      <c r="A53" s="70">
        <v>9</v>
      </c>
      <c r="B53" s="200">
        <f t="shared" si="11"/>
        <v>5402</v>
      </c>
      <c r="C53" s="206" t="str">
        <f t="shared" si="12"/>
        <v>M. REZA FAUZIL AZIM</v>
      </c>
      <c r="D53" s="201">
        <f t="shared" si="13"/>
        <v>80.083333333333329</v>
      </c>
      <c r="E53" s="201">
        <f t="shared" si="14"/>
        <v>81</v>
      </c>
      <c r="F53" s="70" t="str">
        <f t="shared" si="15"/>
        <v>B</v>
      </c>
      <c r="G53" s="70">
        <f>SMALL($J$12:$J$38,ROWS($G$45:G53))</f>
        <v>9</v>
      </c>
    </row>
    <row r="54" spans="1:7" x14ac:dyDescent="0.25">
      <c r="A54" s="70">
        <v>10</v>
      </c>
      <c r="B54" s="200">
        <f t="shared" si="11"/>
        <v>5522</v>
      </c>
      <c r="C54" s="206" t="str">
        <f t="shared" si="12"/>
        <v>MEGAWATI DENISE</v>
      </c>
      <c r="D54" s="201">
        <f t="shared" si="13"/>
        <v>79.96052631578948</v>
      </c>
      <c r="E54" s="201">
        <f t="shared" si="14"/>
        <v>81</v>
      </c>
      <c r="F54" s="70" t="str">
        <f t="shared" si="15"/>
        <v>B</v>
      </c>
      <c r="G54" s="70">
        <f>SMALL($J$12:$J$38,ROWS($G$45:G54))</f>
        <v>10</v>
      </c>
    </row>
    <row r="55" spans="1:7" x14ac:dyDescent="0.25">
      <c r="A55" s="196"/>
    </row>
    <row r="56" spans="1:7" x14ac:dyDescent="0.25">
      <c r="A56" s="196"/>
    </row>
    <row r="57" spans="1:7" x14ac:dyDescent="0.25">
      <c r="A57" s="24" t="s">
        <v>130</v>
      </c>
      <c r="F57" s="73" t="str">
        <f>'DATA GURU'!C28</f>
        <v>Kuala Tungkal, Maret 2019</v>
      </c>
    </row>
    <row r="58" spans="1:7" x14ac:dyDescent="0.25">
      <c r="A58" s="24" t="s">
        <v>129</v>
      </c>
    </row>
    <row r="59" spans="1:7" x14ac:dyDescent="0.25">
      <c r="A59" s="24" t="str">
        <f>'DATA GURU'!C11</f>
        <v>SMA Negeri 2 Kuala Tungkal</v>
      </c>
      <c r="F59" s="73" t="s">
        <v>18</v>
      </c>
    </row>
    <row r="60" spans="1:7" x14ac:dyDescent="0.25">
      <c r="A60" s="24"/>
      <c r="F60" s="23"/>
    </row>
    <row r="61" spans="1:7" x14ac:dyDescent="0.25">
      <c r="A61" s="24"/>
      <c r="F61" s="23"/>
    </row>
    <row r="62" spans="1:7" x14ac:dyDescent="0.25">
      <c r="A62" s="24"/>
    </row>
    <row r="63" spans="1:7" x14ac:dyDescent="0.25">
      <c r="A63" s="25" t="str">
        <f>'DATA GURU'!C14</f>
        <v>EFFI RUBIYANTO, S.Pd., M.Si.</v>
      </c>
      <c r="F63" s="74" t="str">
        <f>'DATA GURU'!C25</f>
        <v>HARLIAWAN</v>
      </c>
    </row>
    <row r="64" spans="1:7" x14ac:dyDescent="0.25">
      <c r="A64" t="s">
        <v>131</v>
      </c>
      <c r="B64" t="str">
        <f>'DATA GURU'!C15</f>
        <v>197007161996011000</v>
      </c>
      <c r="F64" t="s">
        <v>131</v>
      </c>
      <c r="G64" t="str">
        <f>'DATA GURU'!C26</f>
        <v>197512152007011021</v>
      </c>
    </row>
  </sheetData>
  <mergeCells count="15">
    <mergeCell ref="L10:P10"/>
    <mergeCell ref="S10:W10"/>
    <mergeCell ref="Y10:AC10"/>
    <mergeCell ref="A40:G40"/>
    <mergeCell ref="A42:A43"/>
    <mergeCell ref="B42:B43"/>
    <mergeCell ref="C42:C43"/>
    <mergeCell ref="D42:F42"/>
    <mergeCell ref="G42:G43"/>
    <mergeCell ref="A1:G1"/>
    <mergeCell ref="A9:A10"/>
    <mergeCell ref="B9:B10"/>
    <mergeCell ref="C9:C10"/>
    <mergeCell ref="D9:F9"/>
    <mergeCell ref="G9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DATA GURU</vt:lpstr>
      <vt:lpstr>DATA SISWA</vt:lpstr>
      <vt:lpstr>EVALUASI</vt:lpstr>
      <vt:lpstr>NILAI PERINGKAT</vt:lpstr>
      <vt:lpstr>RUANG</vt:lpstr>
      <vt:lpstr>XII IPS1</vt:lpstr>
      <vt:lpstr>XII IPS2</vt:lpstr>
      <vt:lpstr>XII IPS3</vt:lpstr>
      <vt:lpstr>XII IPS4</vt:lpstr>
      <vt:lpstr>'DATA GURU'!Print_Area</vt:lpstr>
      <vt:lpstr>'DATA SISWA'!Print_Area</vt:lpstr>
      <vt:lpstr>EVALUASI!Print_Area</vt:lpstr>
      <vt:lpstr>'NILAI PERINGKAT'!Print_Area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 asisyah</dc:creator>
  <cp:lastModifiedBy>user</cp:lastModifiedBy>
  <cp:lastPrinted>2019-03-25T02:14:58Z</cp:lastPrinted>
  <dcterms:created xsi:type="dcterms:W3CDTF">2015-02-22T01:43:05Z</dcterms:created>
  <dcterms:modified xsi:type="dcterms:W3CDTF">2019-03-28T00:08:16Z</dcterms:modified>
</cp:coreProperties>
</file>